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30" windowWidth="13005" windowHeight="12345" tabRatio="716" activeTab="4"/>
  </bookViews>
  <sheets>
    <sheet name="лот 1 (корпус 27)" sheetId="45" r:id="rId1"/>
    <sheet name="лот 2 (корпус 26)" sheetId="46" r:id="rId2"/>
    <sheet name="лот 3 (корпус 25)" sheetId="47" r:id="rId3"/>
    <sheet name="лот 4 (корпус 24) " sheetId="48" r:id="rId4"/>
    <sheet name="лот 5 (корпус 28,29) " sheetId="49" r:id="rId5"/>
  </sheets>
  <definedNames>
    <definedName name="_xlnm.Print_Area" localSheetId="0">'лот 1 (корпус 27)'!$A$1:$N$35</definedName>
    <definedName name="_xlnm.Print_Area" localSheetId="1">'лот 2 (корпус 26)'!$A$1:$N$35</definedName>
    <definedName name="_xlnm.Print_Area" localSheetId="2">'лот 3 (корпус 25)'!$A$1:$N$35</definedName>
    <definedName name="_xlnm.Print_Area" localSheetId="3">'лот 4 (корпус 24) '!$A$1:$N$35</definedName>
    <definedName name="_xlnm.Print_Area" localSheetId="4">'лот 5 (корпус 28,29) '!$A$1:$N$22</definedName>
  </definedNames>
  <calcPr calcId="145621" fullPrecision="0"/>
</workbook>
</file>

<file path=xl/calcChain.xml><?xml version="1.0" encoding="utf-8"?>
<calcChain xmlns="http://schemas.openxmlformats.org/spreadsheetml/2006/main">
  <c r="M12" i="49" l="1"/>
  <c r="K11" i="45"/>
  <c r="K12" i="45"/>
  <c r="K14" i="45"/>
  <c r="K15" i="45"/>
  <c r="K16" i="45"/>
  <c r="K18" i="45"/>
  <c r="K19" i="45"/>
  <c r="J11" i="49"/>
  <c r="G10" i="49"/>
  <c r="G11" i="49" s="1"/>
  <c r="M24" i="48"/>
  <c r="H22" i="48"/>
  <c r="H23" i="48" s="1"/>
  <c r="K23" i="48"/>
  <c r="H20" i="48"/>
  <c r="K20" i="48"/>
  <c r="M20" i="48" s="1"/>
  <c r="K18" i="48"/>
  <c r="K17" i="48"/>
  <c r="K16" i="48"/>
  <c r="K15" i="48"/>
  <c r="K14" i="48"/>
  <c r="K12" i="48"/>
  <c r="K11" i="48"/>
  <c r="H10" i="48"/>
  <c r="H21" i="48" s="1"/>
  <c r="M24" i="47"/>
  <c r="I22" i="47"/>
  <c r="I23" i="47" s="1"/>
  <c r="K23" i="47"/>
  <c r="I20" i="47"/>
  <c r="K20" i="47"/>
  <c r="M20" i="47" s="1"/>
  <c r="K18" i="47"/>
  <c r="I17" i="47"/>
  <c r="K17" i="47" s="1"/>
  <c r="K16" i="47"/>
  <c r="K15" i="47"/>
  <c r="K14" i="47"/>
  <c r="I13" i="47"/>
  <c r="K13" i="47" s="1"/>
  <c r="K12" i="47"/>
  <c r="K11" i="47"/>
  <c r="M24" i="46"/>
  <c r="E22" i="46"/>
  <c r="E23" i="46" s="1"/>
  <c r="K23" i="46" s="1"/>
  <c r="E20" i="46"/>
  <c r="K20" i="46" s="1"/>
  <c r="M20" i="46" s="1"/>
  <c r="K18" i="46"/>
  <c r="K17" i="46"/>
  <c r="K16" i="46"/>
  <c r="K15" i="46"/>
  <c r="K14" i="46"/>
  <c r="K13" i="46"/>
  <c r="K12" i="46"/>
  <c r="K11" i="46"/>
  <c r="E10" i="46"/>
  <c r="I10" i="47" l="1"/>
  <c r="I21" i="47" s="1"/>
  <c r="K21" i="47" s="1"/>
  <c r="M21" i="47" s="1"/>
  <c r="K11" i="49"/>
  <c r="M11" i="49" s="1"/>
  <c r="K10" i="49"/>
  <c r="M10" i="49" s="1"/>
  <c r="K21" i="48"/>
  <c r="M21" i="48" s="1"/>
  <c r="K10" i="48"/>
  <c r="M10" i="48" s="1"/>
  <c r="K13" i="48"/>
  <c r="K19" i="48"/>
  <c r="M19" i="48" s="1"/>
  <c r="K22" i="48"/>
  <c r="M22" i="48" s="1"/>
  <c r="K19" i="47"/>
  <c r="M19" i="47" s="1"/>
  <c r="K22" i="47"/>
  <c r="M22" i="47" s="1"/>
  <c r="K19" i="46"/>
  <c r="M19" i="46" s="1"/>
  <c r="E21" i="46"/>
  <c r="K21" i="46" s="1"/>
  <c r="M21" i="46" s="1"/>
  <c r="K22" i="46"/>
  <c r="M22" i="46" s="1"/>
  <c r="M13" i="49" l="1"/>
  <c r="M25" i="48"/>
  <c r="M26" i="48" s="1"/>
  <c r="K10" i="47"/>
  <c r="M10" i="47" s="1"/>
  <c r="M25" i="47" s="1"/>
  <c r="M26" i="47" s="1"/>
  <c r="K10" i="46"/>
  <c r="M10" i="46" s="1"/>
  <c r="M25" i="46" s="1"/>
  <c r="M26" i="46" s="1"/>
  <c r="M24" i="45" l="1"/>
  <c r="M19" i="45" l="1"/>
  <c r="F20" i="45"/>
  <c r="K20" i="45" s="1"/>
  <c r="F22" i="45"/>
  <c r="F17" i="45"/>
  <c r="K17" i="45" s="1"/>
  <c r="F13" i="45"/>
  <c r="K13" i="45" s="1"/>
  <c r="F23" i="45" l="1"/>
  <c r="K23" i="45" s="1"/>
  <c r="K22" i="45"/>
  <c r="M20" i="45"/>
  <c r="F10" i="45"/>
  <c r="M22" i="45"/>
  <c r="F21" i="45" l="1"/>
  <c r="K10" i="45"/>
  <c r="M10" i="45"/>
  <c r="M21" i="45" l="1"/>
  <c r="M25" i="45" s="1"/>
  <c r="M26" i="45" s="1"/>
  <c r="K21" i="45"/>
</calcChain>
</file>

<file path=xl/sharedStrings.xml><?xml version="1.0" encoding="utf-8"?>
<sst xmlns="http://schemas.openxmlformats.org/spreadsheetml/2006/main" count="302" uniqueCount="50">
  <si>
    <t>м2</t>
  </si>
  <si>
    <t>№ п.п.</t>
  </si>
  <si>
    <t>Наименование видов работ, конструктивных элементов и материалов</t>
  </si>
  <si>
    <t>Объём работ и нормативная потребность материалов на объект</t>
  </si>
  <si>
    <t>м3</t>
  </si>
  <si>
    <t>Ед. изм.</t>
  </si>
  <si>
    <t>Норма расхода материала на единицу измерения работ</t>
  </si>
  <si>
    <t>Флоренко С.В.</t>
  </si>
  <si>
    <t>Савостян Е.С.</t>
  </si>
  <si>
    <t>тн</t>
  </si>
  <si>
    <t xml:space="preserve">Кирпичный бой </t>
  </si>
  <si>
    <t>Баранова Л.В.</t>
  </si>
  <si>
    <t>Перевозка  грунта во временный отвал до 1км  ( 1м3 грунта=1,8 тн)</t>
  </si>
  <si>
    <t>Разработка грунта  (в твердом теле) одноковшовым экскаватором с гидравлическим приводом ЭО-4225А-07 вместимостью 0,63м3-1,42м3 с погрузкой в автомобили-самосвалы</t>
  </si>
  <si>
    <t>Мобилизация техники</t>
  </si>
  <si>
    <t>Разработка грунта  (в твердом теле) под зумфы Н=1м, Длина =1м, Глубина =1м, одноковшовым экскаватором с гидравлическим приводом ЭО-4225А-07 вместимостью 0,63м3-1,42м3</t>
  </si>
  <si>
    <t>комп.</t>
  </si>
  <si>
    <t>Доработка грунта в котловане вручную</t>
  </si>
  <si>
    <t xml:space="preserve">Срезка растительного грунта до 30см </t>
  </si>
  <si>
    <t>Наименование организации, участвующей в тендере:_____________________________________</t>
  </si>
  <si>
    <t>Ориентировочный перечень и объем работ необходимый для производства работ на объекте</t>
  </si>
  <si>
    <t xml:space="preserve"> объект: "Многоэтажные жилые дома" по адресу:Ленинградская область, Всеволожский муниципальный район, Бугровское сельское поселение, массив Центральное, стр.поз. №№24,25,26,27,28,29.</t>
  </si>
  <si>
    <t>Разработка грунта  (в твердом теле) под котлован Н=2,85м одноковшовым экскаватором с гидравлическим приводом ЭО-4225А-07 вместимостью 0,63м3-1,42м3</t>
  </si>
  <si>
    <t>Разработка грунта (в твердом теле) под откосы Н=2,85м, Длина =2,28м, одноковшовым экскаватором с гидравлическим приводом ЭО-4225А-07 вместимостью 0,63м3-1,42м3</t>
  </si>
  <si>
    <t>Разработка грунта  (в твердом теле) под съезды Н=2,85м, Длина =11,226м, ширина =7,5м одноковшовым экскаватором с гидравлическим приводом ЭО-4225А-07 вместимостью 0,63м3-1,42м3</t>
  </si>
  <si>
    <t>Разработка грунта  (в твердом теле) под котлован Н=3,45м одноковшовым экскаватором с гидравлическим приводом ЭО-4225А-07 вместимостью 0,63м3-1,42м3</t>
  </si>
  <si>
    <t>Разработка грунта  (в твердом теле) под откосы Н=3,45м, Длина =2,76м, одноковшовым экскаватором с гидравлическим приводом ЭО-4225А-07 вместимостью 0,63м3-1,42м3</t>
  </si>
  <si>
    <t>Разработка грунта  (в твердом теле) под съезды Н=3,45м, Длина =11,226м, ширина =7,5м одноковшовым экскаватором с гидравлическим приводом ЭО-4225А-07 вместимостью 0,63м3-1,42м3</t>
  </si>
  <si>
    <t>Стоимость работ за единицу, 
руб</t>
  </si>
  <si>
    <t>Общая стоимость работ, 
руб.</t>
  </si>
  <si>
    <t>Примечания</t>
  </si>
  <si>
    <t>*</t>
  </si>
  <si>
    <t>ИТОГО по КП</t>
  </si>
  <si>
    <t>в том числе НДС</t>
  </si>
  <si>
    <t xml:space="preserve">Устройство временного основания из кирпичного боя толщиной 500мм под проход сваебойной установки </t>
  </si>
  <si>
    <t>1.1.</t>
  </si>
  <si>
    <t>1.2.</t>
  </si>
  <si>
    <t>1.3.</t>
  </si>
  <si>
    <t>1.4.</t>
  </si>
  <si>
    <t>1.5.</t>
  </si>
  <si>
    <t>1.6.</t>
  </si>
  <si>
    <t>1.7.</t>
  </si>
  <si>
    <t>1.8.</t>
  </si>
  <si>
    <t>Корпус 26</t>
  </si>
  <si>
    <t>корпус 27</t>
  </si>
  <si>
    <t xml:space="preserve">Срезка растительного слоя до 30см </t>
  </si>
  <si>
    <t>Корпус 25</t>
  </si>
  <si>
    <t xml:space="preserve">Корпус 24 </t>
  </si>
  <si>
    <t>Корпус 28, 29</t>
  </si>
  <si>
    <t xml:space="preserve">Вид работ: Устройство котлована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</si>
</sst>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0.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Arial"/>
      <family val="2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Arial"/>
      <family val="2"/>
      <charset val="204"/>
    </font>
    <font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/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2" borderId="0" xfId="0" applyFont="1" applyFill="1"/>
    <xf numFmtId="164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8" xfId="0" applyFont="1" applyBorder="1"/>
    <xf numFmtId="0" fontId="18" fillId="0" borderId="8" xfId="0" applyFont="1" applyBorder="1"/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/>
    <xf numFmtId="49" fontId="1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vertic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5" fillId="0" borderId="0" xfId="0" applyFont="1"/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3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34" xfId="0" applyNumberFormat="1" applyFont="1" applyFill="1" applyBorder="1" applyAlignment="1" applyProtection="1">
      <alignment horizontal="center" vertical="center" wrapText="1"/>
    </xf>
    <xf numFmtId="4" fontId="3" fillId="2" borderId="7" xfId="0" applyNumberFormat="1" applyFont="1" applyFill="1" applyBorder="1" applyAlignment="1" applyProtection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35" xfId="0" applyNumberFormat="1" applyFont="1" applyFill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 vertical="center" wrapText="1"/>
    </xf>
    <xf numFmtId="4" fontId="3" fillId="0" borderId="19" xfId="0" applyNumberFormat="1" applyFont="1" applyFill="1" applyBorder="1" applyAlignment="1" applyProtection="1">
      <alignment horizontal="center" vertical="center" wrapText="1"/>
    </xf>
    <xf numFmtId="4" fontId="3" fillId="2" borderId="31" xfId="0" applyNumberFormat="1" applyFont="1" applyFill="1" applyBorder="1" applyAlignment="1" applyProtection="1">
      <alignment horizontal="center" vertical="center" wrapText="1"/>
    </xf>
    <xf numFmtId="4" fontId="3" fillId="0" borderId="32" xfId="0" applyNumberFormat="1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left" vertical="center" wrapText="1"/>
    </xf>
    <xf numFmtId="2" fontId="3" fillId="2" borderId="31" xfId="0" applyNumberFormat="1" applyFont="1" applyFill="1" applyBorder="1" applyAlignment="1" applyProtection="1">
      <alignment horizontal="center" vertical="center" wrapText="1"/>
    </xf>
    <xf numFmtId="2" fontId="3" fillId="2" borderId="3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25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right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 wrapText="1"/>
    </xf>
    <xf numFmtId="4" fontId="3" fillId="0" borderId="18" xfId="0" applyNumberFormat="1" applyFont="1" applyFill="1" applyBorder="1" applyAlignment="1" applyProtection="1">
      <alignment horizontal="center" vertical="center" wrapText="1"/>
    </xf>
    <xf numFmtId="4" fontId="21" fillId="0" borderId="15" xfId="0" applyNumberFormat="1" applyFont="1" applyFill="1" applyBorder="1" applyAlignment="1" applyProtection="1">
      <alignment horizontal="center" vertical="center" wrapText="1"/>
    </xf>
    <xf numFmtId="4" fontId="21" fillId="0" borderId="16" xfId="0" applyNumberFormat="1" applyFont="1" applyFill="1" applyBorder="1" applyAlignment="1" applyProtection="1">
      <alignment horizontal="center" vertical="center" wrapText="1"/>
    </xf>
    <xf numFmtId="4" fontId="21" fillId="0" borderId="17" xfId="0" applyNumberFormat="1" applyFont="1" applyFill="1" applyBorder="1" applyAlignment="1" applyProtection="1">
      <alignment horizontal="center" vertical="center" wrapText="1"/>
    </xf>
    <xf numFmtId="4" fontId="21" fillId="0" borderId="18" xfId="0" applyNumberFormat="1" applyFont="1" applyFill="1" applyBorder="1" applyAlignment="1" applyProtection="1">
      <alignment horizontal="center" vertical="center" wrapText="1"/>
    </xf>
    <xf numFmtId="4" fontId="21" fillId="2" borderId="18" xfId="0" applyNumberFormat="1" applyFont="1" applyFill="1" applyBorder="1" applyAlignment="1" applyProtection="1">
      <alignment horizontal="center" vertical="center" wrapText="1"/>
    </xf>
    <xf numFmtId="4" fontId="21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8" fillId="0" borderId="1" xfId="0" applyFont="1" applyBorder="1"/>
    <xf numFmtId="0" fontId="18" fillId="2" borderId="1" xfId="0" applyFont="1" applyFill="1" applyBorder="1"/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4" fontId="3" fillId="0" borderId="39" xfId="0" applyNumberFormat="1" applyFont="1" applyFill="1" applyBorder="1" applyAlignment="1" applyProtection="1">
      <alignment horizontal="center" vertical="center" wrapText="1"/>
    </xf>
    <xf numFmtId="4" fontId="3" fillId="0" borderId="40" xfId="0" applyNumberFormat="1" applyFont="1" applyFill="1" applyBorder="1" applyAlignment="1" applyProtection="1">
      <alignment horizontal="center" vertical="center" wrapText="1"/>
    </xf>
    <xf numFmtId="4" fontId="3" fillId="0" borderId="41" xfId="0" applyNumberFormat="1" applyFont="1" applyFill="1" applyBorder="1" applyAlignment="1" applyProtection="1">
      <alignment horizontal="center" vertical="center" wrapText="1"/>
    </xf>
    <xf numFmtId="4" fontId="3" fillId="2" borderId="39" xfId="0" applyNumberFormat="1" applyFont="1" applyFill="1" applyBorder="1" applyAlignment="1" applyProtection="1">
      <alignment horizontal="center" vertical="center" wrapText="1"/>
    </xf>
    <xf numFmtId="4" fontId="3" fillId="0" borderId="37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/>
    <xf numFmtId="4" fontId="21" fillId="0" borderId="22" xfId="0" applyNumberFormat="1" applyFont="1" applyFill="1" applyBorder="1" applyAlignment="1" applyProtection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8" fillId="0" borderId="44" xfId="0" applyFont="1" applyBorder="1"/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/>
    <xf numFmtId="16" fontId="16" fillId="0" borderId="3" xfId="0" applyNumberFormat="1" applyFont="1" applyFill="1" applyBorder="1" applyAlignment="1" applyProtection="1">
      <alignment horizontal="center" vertical="center"/>
    </xf>
    <xf numFmtId="16" fontId="16" fillId="0" borderId="7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/>
    </xf>
    <xf numFmtId="0" fontId="0" fillId="0" borderId="40" xfId="0" applyBorder="1"/>
    <xf numFmtId="2" fontId="3" fillId="0" borderId="40" xfId="0" applyNumberFormat="1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Fill="1" applyBorder="1" applyAlignment="1" applyProtection="1">
      <alignment vertical="center" wrapText="1"/>
    </xf>
    <xf numFmtId="2" fontId="3" fillId="0" borderId="45" xfId="0" applyNumberFormat="1" applyFont="1" applyFill="1" applyBorder="1" applyAlignment="1" applyProtection="1">
      <alignment vertical="center" wrapText="1"/>
    </xf>
    <xf numFmtId="2" fontId="3" fillId="0" borderId="33" xfId="0" applyNumberFormat="1" applyFont="1" applyFill="1" applyBorder="1" applyAlignment="1" applyProtection="1">
      <alignment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4" fontId="3" fillId="0" borderId="42" xfId="0" applyNumberFormat="1" applyFont="1" applyFill="1" applyBorder="1" applyAlignment="1" applyProtection="1">
      <alignment horizontal="center" vertical="center" wrapText="1"/>
    </xf>
    <xf numFmtId="4" fontId="3" fillId="0" borderId="36" xfId="0" applyNumberFormat="1" applyFont="1" applyFill="1" applyBorder="1" applyAlignment="1" applyProtection="1">
      <alignment horizontal="center" vertical="center" wrapText="1"/>
    </xf>
    <xf numFmtId="4" fontId="3" fillId="0" borderId="4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16" fontId="16" fillId="0" borderId="39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colors>
    <mruColors>
      <color rgb="FF00FFFF"/>
      <color rgb="FF0000FF"/>
      <color rgb="FF99FFCC"/>
      <color rgb="FFFF99FF"/>
      <color rgb="FFFFFFCC"/>
      <color rgb="FFF8C7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39"/>
  <sheetViews>
    <sheetView topLeftCell="A7" zoomScale="90" zoomScaleNormal="90" zoomScaleSheetLayoutView="80" workbookViewId="0">
      <selection activeCell="A8" sqref="A8"/>
    </sheetView>
  </sheetViews>
  <sheetFormatPr defaultRowHeight="12.75" outlineLevelRow="1" outlineLevelCol="1" x14ac:dyDescent="0.2"/>
  <cols>
    <col min="1" max="1" width="6.42578125" customWidth="1"/>
    <col min="2" max="2" width="58.85546875" customWidth="1"/>
    <col min="3" max="3" width="8.5703125" customWidth="1"/>
    <col min="4" max="4" width="13.7109375" hidden="1" customWidth="1" outlineLevel="1"/>
    <col min="5" max="5" width="14.85546875" hidden="1" customWidth="1" outlineLevel="1"/>
    <col min="6" max="6" width="14" hidden="1" customWidth="1" outlineLevel="1"/>
    <col min="7" max="7" width="0.140625" hidden="1" customWidth="1" outlineLevel="1"/>
    <col min="8" max="8" width="14.85546875" hidden="1" customWidth="1" outlineLevel="1"/>
    <col min="9" max="9" width="13.140625" hidden="1" customWidth="1" outlineLevel="1"/>
    <col min="10" max="10" width="14.28515625" hidden="1" customWidth="1" outlineLevel="1"/>
    <col min="11" max="11" width="14.5703125" customWidth="1" collapsed="1"/>
    <col min="12" max="12" width="14.140625" customWidth="1"/>
    <col min="13" max="13" width="15.5703125" customWidth="1"/>
    <col min="14" max="14" width="23.85546875" customWidth="1"/>
  </cols>
  <sheetData>
    <row r="1" spans="1:14" s="8" customFormat="1" ht="27" x14ac:dyDescent="0.35">
      <c r="A1"/>
      <c r="B1"/>
      <c r="C1"/>
      <c r="D1"/>
      <c r="E1"/>
      <c r="F1"/>
      <c r="G1"/>
      <c r="H1"/>
      <c r="I1"/>
      <c r="J1"/>
      <c r="K1"/>
      <c r="L1" s="9"/>
      <c r="M1" s="9"/>
    </row>
    <row r="2" spans="1:14" s="8" customFormat="1" ht="27" x14ac:dyDescent="0.35">
      <c r="A2" s="20" t="s">
        <v>19</v>
      </c>
      <c r="B2" s="21"/>
      <c r="C2" s="21"/>
      <c r="D2" s="21"/>
      <c r="E2" s="21"/>
      <c r="F2" s="21"/>
      <c r="G2" s="21"/>
      <c r="H2" s="22"/>
      <c r="I2" s="23"/>
      <c r="J2"/>
      <c r="K2"/>
      <c r="L2" s="10"/>
      <c r="M2" s="10"/>
    </row>
    <row r="3" spans="1:14" s="8" customFormat="1" ht="19.5" customHeight="1" x14ac:dyDescent="0.35">
      <c r="A3"/>
      <c r="B3"/>
      <c r="C3"/>
      <c r="D3"/>
      <c r="E3"/>
      <c r="F3"/>
      <c r="G3"/>
      <c r="H3"/>
      <c r="I3"/>
      <c r="J3"/>
      <c r="K3"/>
      <c r="L3" s="10"/>
      <c r="M3" s="10"/>
    </row>
    <row r="4" spans="1:14" s="8" customFormat="1" ht="27" x14ac:dyDescent="0.3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8" customFormat="1" ht="44.25" customHeight="1" x14ac:dyDescent="0.35">
      <c r="A5" s="136" t="s">
        <v>21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8" customFormat="1" ht="15" customHeight="1" x14ac:dyDescent="0.35">
      <c r="A6" s="7"/>
      <c r="B6" s="7"/>
      <c r="C6" s="7"/>
      <c r="D6" s="7"/>
      <c r="E6" s="7"/>
      <c r="F6" s="7"/>
      <c r="G6" s="7"/>
      <c r="H6" s="11"/>
      <c r="I6" s="11"/>
      <c r="J6" s="11"/>
    </row>
    <row r="7" spans="1:14" s="8" customFormat="1" ht="36" customHeight="1" thickBot="1" x14ac:dyDescent="0.4">
      <c r="A7" s="135" t="s">
        <v>49</v>
      </c>
      <c r="B7" s="135"/>
      <c r="C7" s="36"/>
      <c r="D7" s="36"/>
      <c r="E7" s="36"/>
      <c r="F7" s="36"/>
      <c r="G7" s="36"/>
      <c r="H7" s="36"/>
      <c r="I7" s="36"/>
      <c r="J7" s="36"/>
      <c r="K7" s="40"/>
    </row>
    <row r="8" spans="1:14" ht="87.75" customHeight="1" thickBot="1" x14ac:dyDescent="0.25">
      <c r="A8" s="37" t="s">
        <v>1</v>
      </c>
      <c r="B8" s="127" t="s">
        <v>2</v>
      </c>
      <c r="C8" s="6" t="s">
        <v>5</v>
      </c>
      <c r="D8" s="6" t="s">
        <v>6</v>
      </c>
      <c r="E8" s="41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123" t="s">
        <v>3</v>
      </c>
      <c r="K8" s="6" t="s">
        <v>3</v>
      </c>
      <c r="L8" s="128" t="s">
        <v>28</v>
      </c>
      <c r="M8" s="129" t="s">
        <v>29</v>
      </c>
      <c r="N8" s="130" t="s">
        <v>30</v>
      </c>
    </row>
    <row r="9" spans="1:14" ht="22.5" customHeight="1" thickBot="1" x14ac:dyDescent="0.25">
      <c r="A9" s="38"/>
      <c r="B9" s="134" t="s">
        <v>44</v>
      </c>
      <c r="C9" s="124"/>
      <c r="D9" s="124"/>
      <c r="E9" s="131"/>
      <c r="F9" s="132"/>
      <c r="G9" s="133"/>
      <c r="H9" s="131"/>
      <c r="I9" s="132"/>
      <c r="J9" s="133"/>
      <c r="K9" s="126"/>
      <c r="L9" s="125"/>
      <c r="M9" s="125"/>
      <c r="N9" s="125"/>
    </row>
    <row r="10" spans="1:14" s="12" customFormat="1" ht="58.5" customHeight="1" x14ac:dyDescent="0.35">
      <c r="A10" s="143">
        <v>1</v>
      </c>
      <c r="B10" s="46" t="s">
        <v>13</v>
      </c>
      <c r="C10" s="105" t="s">
        <v>4</v>
      </c>
      <c r="D10" s="105"/>
      <c r="E10" s="56"/>
      <c r="F10" s="56">
        <f t="shared" ref="F10" si="0">SUM(F11:F18)</f>
        <v>5872.67</v>
      </c>
      <c r="G10" s="56"/>
      <c r="H10" s="56"/>
      <c r="I10" s="56"/>
      <c r="J10" s="56"/>
      <c r="K10" s="106">
        <f>SUM(E10:I10)</f>
        <v>5872.67</v>
      </c>
      <c r="L10" s="107" t="s">
        <v>31</v>
      </c>
      <c r="M10" s="108" t="e">
        <f>K10*L10</f>
        <v>#VALUE!</v>
      </c>
      <c r="N10" s="95"/>
    </row>
    <row r="11" spans="1:14" s="12" customFormat="1" ht="64.5" hidden="1" customHeight="1" outlineLevel="1" x14ac:dyDescent="0.35">
      <c r="A11" s="141" t="s">
        <v>35</v>
      </c>
      <c r="B11" s="142" t="s">
        <v>22</v>
      </c>
      <c r="C11" s="97" t="s">
        <v>4</v>
      </c>
      <c r="D11" s="98"/>
      <c r="E11" s="99"/>
      <c r="F11" s="100">
        <v>5160.63</v>
      </c>
      <c r="G11" s="101"/>
      <c r="H11" s="102"/>
      <c r="I11" s="100"/>
      <c r="J11" s="103"/>
      <c r="K11" s="104">
        <f t="shared" ref="K11:K19" si="1">SUM(E11:J11)</f>
        <v>5160.63</v>
      </c>
      <c r="L11" s="107"/>
      <c r="M11" s="108"/>
      <c r="N11" s="95"/>
    </row>
    <row r="12" spans="1:14" s="12" customFormat="1" ht="61.5" hidden="1" customHeight="1" outlineLevel="1" x14ac:dyDescent="0.35">
      <c r="A12" s="122" t="s">
        <v>36</v>
      </c>
      <c r="B12" s="53" t="s">
        <v>23</v>
      </c>
      <c r="C12" s="54" t="s">
        <v>4</v>
      </c>
      <c r="D12" s="33"/>
      <c r="E12" s="55"/>
      <c r="F12" s="56">
        <v>706.04</v>
      </c>
      <c r="G12" s="57"/>
      <c r="H12" s="58"/>
      <c r="I12" s="56"/>
      <c r="J12" s="59"/>
      <c r="K12" s="89">
        <f t="shared" si="1"/>
        <v>706.04</v>
      </c>
      <c r="L12" s="107"/>
      <c r="M12" s="108"/>
      <c r="N12" s="95"/>
    </row>
    <row r="13" spans="1:14" s="12" customFormat="1" ht="65.25" hidden="1" customHeight="1" outlineLevel="1" x14ac:dyDescent="0.35">
      <c r="A13" s="27" t="s">
        <v>37</v>
      </c>
      <c r="B13" s="53" t="s">
        <v>24</v>
      </c>
      <c r="C13" s="54" t="s">
        <v>4</v>
      </c>
      <c r="D13" s="33"/>
      <c r="E13" s="55"/>
      <c r="F13" s="56">
        <f>E13</f>
        <v>0</v>
      </c>
      <c r="G13" s="57"/>
      <c r="H13" s="58"/>
      <c r="I13" s="56"/>
      <c r="J13" s="59"/>
      <c r="K13" s="89">
        <f t="shared" si="1"/>
        <v>0</v>
      </c>
      <c r="L13" s="107"/>
      <c r="M13" s="108"/>
      <c r="N13" s="95"/>
    </row>
    <row r="14" spans="1:14" s="12" customFormat="1" ht="64.5" hidden="1" customHeight="1" outlineLevel="1" thickBot="1" x14ac:dyDescent="0.4">
      <c r="A14" s="28" t="s">
        <v>38</v>
      </c>
      <c r="B14" s="60" t="s">
        <v>15</v>
      </c>
      <c r="C14" s="61" t="s">
        <v>4</v>
      </c>
      <c r="D14" s="34"/>
      <c r="E14" s="62"/>
      <c r="F14" s="63">
        <v>6</v>
      </c>
      <c r="G14" s="64"/>
      <c r="H14" s="65"/>
      <c r="I14" s="63"/>
      <c r="J14" s="66"/>
      <c r="K14" s="90">
        <f t="shared" si="1"/>
        <v>6</v>
      </c>
      <c r="L14" s="107"/>
      <c r="M14" s="108"/>
      <c r="N14" s="95"/>
    </row>
    <row r="15" spans="1:14" s="12" customFormat="1" ht="63" hidden="1" customHeight="1" outlineLevel="1" x14ac:dyDescent="0.35">
      <c r="A15" s="26" t="s">
        <v>39</v>
      </c>
      <c r="B15" s="46" t="s">
        <v>25</v>
      </c>
      <c r="C15" s="47" t="s">
        <v>4</v>
      </c>
      <c r="D15" s="32"/>
      <c r="E15" s="48"/>
      <c r="F15" s="49">
        <v>0</v>
      </c>
      <c r="G15" s="50"/>
      <c r="H15" s="51"/>
      <c r="I15" s="49"/>
      <c r="J15" s="52"/>
      <c r="K15" s="88">
        <f t="shared" si="1"/>
        <v>0</v>
      </c>
      <c r="L15" s="107"/>
      <c r="M15" s="108"/>
      <c r="N15" s="95"/>
    </row>
    <row r="16" spans="1:14" s="12" customFormat="1" ht="62.25" hidden="1" customHeight="1" outlineLevel="1" x14ac:dyDescent="0.35">
      <c r="A16" s="27" t="s">
        <v>40</v>
      </c>
      <c r="B16" s="53" t="s">
        <v>26</v>
      </c>
      <c r="C16" s="54" t="s">
        <v>4</v>
      </c>
      <c r="D16" s="33"/>
      <c r="E16" s="55"/>
      <c r="F16" s="56">
        <v>0</v>
      </c>
      <c r="G16" s="57"/>
      <c r="H16" s="58"/>
      <c r="I16" s="56"/>
      <c r="J16" s="59"/>
      <c r="K16" s="89">
        <f t="shared" si="1"/>
        <v>0</v>
      </c>
      <c r="L16" s="107"/>
      <c r="M16" s="108"/>
      <c r="N16" s="95"/>
    </row>
    <row r="17" spans="1:14" s="12" customFormat="1" ht="61.5" hidden="1" customHeight="1" outlineLevel="1" x14ac:dyDescent="0.35">
      <c r="A17" s="27" t="s">
        <v>41</v>
      </c>
      <c r="B17" s="53" t="s">
        <v>27</v>
      </c>
      <c r="C17" s="54" t="s">
        <v>4</v>
      </c>
      <c r="D17" s="33"/>
      <c r="E17" s="55"/>
      <c r="F17" s="56">
        <f>E17</f>
        <v>0</v>
      </c>
      <c r="G17" s="57"/>
      <c r="H17" s="58"/>
      <c r="I17" s="56"/>
      <c r="J17" s="59"/>
      <c r="K17" s="89">
        <f t="shared" si="1"/>
        <v>0</v>
      </c>
      <c r="L17" s="107"/>
      <c r="M17" s="108"/>
      <c r="N17" s="95"/>
    </row>
    <row r="18" spans="1:14" s="12" customFormat="1" ht="60" hidden="1" customHeight="1" outlineLevel="1" thickBot="1" x14ac:dyDescent="0.4">
      <c r="A18" s="28" t="s">
        <v>42</v>
      </c>
      <c r="B18" s="60" t="s">
        <v>15</v>
      </c>
      <c r="C18" s="61" t="s">
        <v>4</v>
      </c>
      <c r="D18" s="34"/>
      <c r="E18" s="62"/>
      <c r="F18" s="63">
        <v>0</v>
      </c>
      <c r="G18" s="64"/>
      <c r="H18" s="65"/>
      <c r="I18" s="63"/>
      <c r="J18" s="66"/>
      <c r="K18" s="90">
        <f t="shared" si="1"/>
        <v>0</v>
      </c>
      <c r="L18" s="107"/>
      <c r="M18" s="108"/>
      <c r="N18" s="95"/>
    </row>
    <row r="19" spans="1:14" s="12" customFormat="1" ht="24" customHeight="1" collapsed="1" thickBot="1" x14ac:dyDescent="0.4">
      <c r="A19" s="29">
        <v>2</v>
      </c>
      <c r="B19" s="67" t="s">
        <v>45</v>
      </c>
      <c r="C19" s="68" t="s">
        <v>0</v>
      </c>
      <c r="D19" s="31"/>
      <c r="E19" s="69"/>
      <c r="F19" s="70">
        <v>0</v>
      </c>
      <c r="G19" s="70"/>
      <c r="H19" s="71"/>
      <c r="I19" s="70"/>
      <c r="J19" s="72"/>
      <c r="K19" s="91">
        <f t="shared" si="1"/>
        <v>0</v>
      </c>
      <c r="L19" s="107" t="s">
        <v>31</v>
      </c>
      <c r="M19" s="108" t="e">
        <f>K19*L19</f>
        <v>#VALUE!</v>
      </c>
      <c r="N19" s="95"/>
    </row>
    <row r="20" spans="1:14" s="13" customFormat="1" ht="31.5" customHeight="1" thickBot="1" x14ac:dyDescent="0.4">
      <c r="A20" s="29">
        <v>3</v>
      </c>
      <c r="B20" s="73" t="s">
        <v>17</v>
      </c>
      <c r="C20" s="68" t="s">
        <v>4</v>
      </c>
      <c r="D20" s="35"/>
      <c r="E20" s="74"/>
      <c r="F20" s="74">
        <f>F11*2%</f>
        <v>103.21</v>
      </c>
      <c r="G20" s="74"/>
      <c r="H20" s="74"/>
      <c r="I20" s="74"/>
      <c r="J20" s="75"/>
      <c r="K20" s="92">
        <f>SUM(E20:I20)</f>
        <v>103.21</v>
      </c>
      <c r="L20" s="107" t="s">
        <v>31</v>
      </c>
      <c r="M20" s="108" t="e">
        <f>K20*L20</f>
        <v>#VALUE!</v>
      </c>
      <c r="N20" s="96"/>
    </row>
    <row r="21" spans="1:14" s="12" customFormat="1" ht="35.25" customHeight="1" thickBot="1" x14ac:dyDescent="0.4">
      <c r="A21" s="30">
        <v>4</v>
      </c>
      <c r="B21" s="76" t="s">
        <v>12</v>
      </c>
      <c r="C21" s="77" t="s">
        <v>9</v>
      </c>
      <c r="D21" s="78"/>
      <c r="E21" s="79"/>
      <c r="F21" s="79">
        <f>F10*1.8</f>
        <v>10570.81</v>
      </c>
      <c r="G21" s="79"/>
      <c r="H21" s="79"/>
      <c r="I21" s="79"/>
      <c r="J21" s="80"/>
      <c r="K21" s="93">
        <f>SUM(E21:J21)</f>
        <v>10570.81</v>
      </c>
      <c r="L21" s="107" t="s">
        <v>31</v>
      </c>
      <c r="M21" s="108" t="e">
        <f>K21*L21</f>
        <v>#VALUE!</v>
      </c>
      <c r="N21" s="95"/>
    </row>
    <row r="22" spans="1:14" s="12" customFormat="1" ht="45" customHeight="1" thickBot="1" x14ac:dyDescent="0.4">
      <c r="A22" s="30">
        <v>5</v>
      </c>
      <c r="B22" s="76" t="s">
        <v>34</v>
      </c>
      <c r="C22" s="77" t="s">
        <v>0</v>
      </c>
      <c r="D22" s="78"/>
      <c r="E22" s="79"/>
      <c r="F22" s="79">
        <f>(710.21+708.63)*1.005</f>
        <v>1425.93</v>
      </c>
      <c r="G22" s="79"/>
      <c r="H22" s="79"/>
      <c r="I22" s="81"/>
      <c r="J22" s="82"/>
      <c r="K22" s="93">
        <f>SUM(E22:I22)</f>
        <v>1425.93</v>
      </c>
      <c r="L22" s="107" t="s">
        <v>31</v>
      </c>
      <c r="M22" s="108" t="e">
        <f>K22*L22</f>
        <v>#VALUE!</v>
      </c>
      <c r="N22" s="95"/>
    </row>
    <row r="23" spans="1:14" s="12" customFormat="1" ht="27" customHeight="1" thickBot="1" x14ac:dyDescent="0.4">
      <c r="A23" s="39"/>
      <c r="B23" s="83" t="s">
        <v>10</v>
      </c>
      <c r="C23" s="84" t="s">
        <v>4</v>
      </c>
      <c r="D23" s="85">
        <v>1.1000000000000001</v>
      </c>
      <c r="E23" s="69"/>
      <c r="F23" s="86">
        <f>F22*0.5*D23</f>
        <v>784.26</v>
      </c>
      <c r="G23" s="70"/>
      <c r="H23" s="69"/>
      <c r="I23" s="86"/>
      <c r="J23" s="87"/>
      <c r="K23" s="87">
        <f>SUM(E23:I23)</f>
        <v>784.26</v>
      </c>
      <c r="L23" s="107"/>
      <c r="M23" s="108"/>
      <c r="N23" s="95"/>
    </row>
    <row r="24" spans="1:14" s="12" customFormat="1" ht="30.75" customHeight="1" x14ac:dyDescent="0.35">
      <c r="A24" s="25">
        <v>6</v>
      </c>
      <c r="B24" s="43" t="s">
        <v>14</v>
      </c>
      <c r="C24" s="44" t="s">
        <v>16</v>
      </c>
      <c r="D24" s="45"/>
      <c r="E24" s="137">
        <v>1</v>
      </c>
      <c r="F24" s="138"/>
      <c r="G24" s="138"/>
      <c r="H24" s="138"/>
      <c r="I24" s="138"/>
      <c r="J24" s="139"/>
      <c r="K24" s="110">
        <v>1</v>
      </c>
      <c r="L24" s="111" t="s">
        <v>31</v>
      </c>
      <c r="M24" s="112" t="e">
        <f>K24*L24</f>
        <v>#VALUE!</v>
      </c>
      <c r="N24" s="113"/>
    </row>
    <row r="25" spans="1:14" ht="21" customHeight="1" x14ac:dyDescent="0.25">
      <c r="A25" s="114"/>
      <c r="B25" s="109" t="s">
        <v>32</v>
      </c>
      <c r="C25" s="115"/>
      <c r="D25" s="116"/>
      <c r="E25" s="24"/>
      <c r="F25" s="24"/>
      <c r="G25" s="24"/>
      <c r="H25" s="24"/>
      <c r="I25" s="24"/>
      <c r="J25" s="24"/>
      <c r="K25" s="24"/>
      <c r="L25" s="94"/>
      <c r="M25" s="120" t="e">
        <f>M24+M22+M21+M20+M19+M10</f>
        <v>#VALUE!</v>
      </c>
      <c r="N25" s="94"/>
    </row>
    <row r="26" spans="1:14" ht="24" customHeight="1" x14ac:dyDescent="0.25">
      <c r="A26" s="117"/>
      <c r="B26" s="109" t="s">
        <v>33</v>
      </c>
      <c r="C26" s="118"/>
      <c r="D26" s="118"/>
      <c r="E26" s="94"/>
      <c r="F26" s="94"/>
      <c r="G26" s="94"/>
      <c r="H26" s="119"/>
      <c r="I26" s="119"/>
      <c r="J26" s="119"/>
      <c r="K26" s="94"/>
      <c r="L26" s="94"/>
      <c r="M26" s="120" t="e">
        <f>M25/120*20</f>
        <v>#VALUE!</v>
      </c>
      <c r="N26" s="94"/>
    </row>
    <row r="27" spans="1:14" s="12" customFormat="1" ht="23.25" x14ac:dyDescent="0.35">
      <c r="A27" s="14"/>
      <c r="B27" s="15"/>
      <c r="D27" s="16"/>
      <c r="E27" s="17"/>
      <c r="F27" s="17"/>
      <c r="G27" s="19"/>
      <c r="H27" s="15" t="s">
        <v>7</v>
      </c>
      <c r="I27" s="15"/>
      <c r="J27" s="15"/>
    </row>
    <row r="28" spans="1:14" s="12" customFormat="1" ht="23.25" x14ac:dyDescent="0.35">
      <c r="A28" s="14"/>
      <c r="B28" s="15"/>
      <c r="D28" s="15"/>
      <c r="H28" s="15"/>
      <c r="I28" s="15"/>
      <c r="J28" s="15"/>
    </row>
    <row r="29" spans="1:14" s="12" customFormat="1" ht="23.25" x14ac:dyDescent="0.35">
      <c r="A29" s="14"/>
      <c r="B29" s="15"/>
      <c r="D29" s="16"/>
      <c r="E29" s="17"/>
      <c r="F29" s="17"/>
      <c r="G29" s="19"/>
      <c r="H29" s="15" t="s">
        <v>11</v>
      </c>
      <c r="I29" s="15"/>
      <c r="J29" s="15"/>
    </row>
    <row r="30" spans="1:14" s="12" customFormat="1" ht="23.25" x14ac:dyDescent="0.35">
      <c r="A30" s="14"/>
      <c r="B30" s="15"/>
      <c r="D30" s="15"/>
      <c r="H30" s="15"/>
      <c r="I30" s="15"/>
      <c r="J30" s="15"/>
    </row>
    <row r="31" spans="1:14" s="12" customFormat="1" ht="23.25" x14ac:dyDescent="0.35">
      <c r="A31" s="14"/>
      <c r="B31" s="15"/>
      <c r="D31" s="16"/>
      <c r="E31" s="17"/>
      <c r="F31" s="17"/>
      <c r="G31" s="19"/>
      <c r="H31" s="15"/>
      <c r="I31" s="15"/>
      <c r="J31" s="15"/>
    </row>
    <row r="32" spans="1:14" s="12" customFormat="1" ht="23.25" x14ac:dyDescent="0.35">
      <c r="A32" s="14"/>
      <c r="B32" s="15"/>
      <c r="D32" s="15"/>
      <c r="H32" s="15"/>
      <c r="I32" s="15"/>
      <c r="J32" s="15"/>
    </row>
    <row r="33" spans="1:17" s="12" customFormat="1" ht="23.25" x14ac:dyDescent="0.35">
      <c r="A33" s="14"/>
      <c r="B33" s="15"/>
      <c r="D33" s="16"/>
      <c r="E33" s="17"/>
      <c r="F33" s="17"/>
      <c r="G33" s="19"/>
      <c r="H33" s="15" t="s">
        <v>8</v>
      </c>
      <c r="I33" s="15"/>
      <c r="J33" s="15"/>
    </row>
    <row r="34" spans="1:17" s="12" customFormat="1" ht="23.25" x14ac:dyDescent="0.35">
      <c r="A34" s="14"/>
      <c r="B34" s="15"/>
      <c r="C34" s="15"/>
      <c r="D34" s="15"/>
      <c r="H34" s="18"/>
      <c r="I34" s="18"/>
      <c r="J34" s="18"/>
    </row>
    <row r="35" spans="1:17" ht="15.75" x14ac:dyDescent="0.2">
      <c r="A35" s="3"/>
      <c r="B35" s="2"/>
      <c r="C35" s="2"/>
      <c r="D35" s="2"/>
      <c r="H35" s="1"/>
      <c r="I35" s="1"/>
      <c r="J35" s="1"/>
    </row>
    <row r="36" spans="1:17" x14ac:dyDescent="0.2"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</sheetData>
  <mergeCells count="4">
    <mergeCell ref="A7:B7"/>
    <mergeCell ref="A5:N5"/>
    <mergeCell ref="E24:J24"/>
    <mergeCell ref="A4:N4"/>
  </mergeCells>
  <pageMargins left="0.9055118110236221" right="0.31496062992125984" top="0" bottom="0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39"/>
  <sheetViews>
    <sheetView topLeftCell="A4" zoomScale="90" zoomScaleNormal="90" zoomScaleSheetLayoutView="80" workbookViewId="0">
      <selection activeCell="A8" sqref="A8"/>
    </sheetView>
  </sheetViews>
  <sheetFormatPr defaultRowHeight="12.75" outlineLevelRow="1" outlineLevelCol="1" x14ac:dyDescent="0.2"/>
  <cols>
    <col min="1" max="1" width="6.42578125" customWidth="1"/>
    <col min="2" max="2" width="58.85546875" customWidth="1"/>
    <col min="3" max="3" width="8.5703125" customWidth="1"/>
    <col min="4" max="4" width="13.7109375" hidden="1" customWidth="1" outlineLevel="1"/>
    <col min="5" max="5" width="14.85546875" hidden="1" customWidth="1" outlineLevel="1"/>
    <col min="6" max="6" width="14" hidden="1" customWidth="1" outlineLevel="1"/>
    <col min="7" max="7" width="13.85546875" hidden="1" customWidth="1" outlineLevel="1"/>
    <col min="8" max="8" width="14.85546875" hidden="1" customWidth="1" outlineLevel="1"/>
    <col min="9" max="9" width="13.140625" hidden="1" customWidth="1" outlineLevel="1"/>
    <col min="10" max="10" width="14.28515625" hidden="1" customWidth="1" outlineLevel="1"/>
    <col min="11" max="11" width="14.5703125" customWidth="1" collapsed="1"/>
    <col min="12" max="12" width="14.140625" customWidth="1"/>
    <col min="13" max="13" width="15.5703125" customWidth="1"/>
    <col min="14" max="14" width="23.85546875" customWidth="1"/>
  </cols>
  <sheetData>
    <row r="1" spans="1:14" s="8" customFormat="1" ht="27" x14ac:dyDescent="0.35">
      <c r="A1"/>
      <c r="B1"/>
      <c r="C1"/>
      <c r="D1"/>
      <c r="E1"/>
      <c r="F1"/>
      <c r="G1"/>
      <c r="H1"/>
      <c r="I1"/>
      <c r="J1"/>
      <c r="K1"/>
      <c r="L1" s="9"/>
      <c r="M1" s="9"/>
    </row>
    <row r="2" spans="1:14" s="8" customFormat="1" ht="27" x14ac:dyDescent="0.35">
      <c r="A2" s="20" t="s">
        <v>19</v>
      </c>
      <c r="B2" s="21"/>
      <c r="C2" s="21"/>
      <c r="D2" s="21"/>
      <c r="E2" s="21"/>
      <c r="F2" s="21"/>
      <c r="G2" s="21"/>
      <c r="H2" s="22"/>
      <c r="I2" s="23"/>
      <c r="J2"/>
      <c r="K2"/>
      <c r="L2" s="10"/>
      <c r="M2" s="10"/>
    </row>
    <row r="3" spans="1:14" s="8" customFormat="1" ht="19.5" customHeight="1" x14ac:dyDescent="0.35">
      <c r="A3"/>
      <c r="B3"/>
      <c r="C3"/>
      <c r="D3"/>
      <c r="E3"/>
      <c r="F3"/>
      <c r="G3"/>
      <c r="H3"/>
      <c r="I3"/>
      <c r="J3"/>
      <c r="K3"/>
      <c r="L3" s="10"/>
      <c r="M3" s="10"/>
    </row>
    <row r="4" spans="1:14" s="8" customFormat="1" ht="27" x14ac:dyDescent="0.3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8" customFormat="1" ht="44.25" customHeight="1" x14ac:dyDescent="0.35">
      <c r="A5" s="136" t="s">
        <v>21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8" customFormat="1" ht="15" customHeight="1" x14ac:dyDescent="0.35">
      <c r="A6" s="7"/>
      <c r="B6" s="7"/>
      <c r="C6" s="7"/>
      <c r="D6" s="7"/>
      <c r="E6" s="7"/>
      <c r="F6" s="7"/>
      <c r="G6" s="7"/>
      <c r="H6" s="11"/>
      <c r="I6" s="11"/>
      <c r="J6" s="11"/>
    </row>
    <row r="7" spans="1:14" s="8" customFormat="1" ht="36" customHeight="1" thickBot="1" x14ac:dyDescent="0.4">
      <c r="A7" s="135" t="s">
        <v>49</v>
      </c>
      <c r="B7" s="135"/>
      <c r="C7" s="36"/>
      <c r="D7" s="36"/>
      <c r="E7" s="36"/>
      <c r="F7" s="36"/>
      <c r="G7" s="36"/>
      <c r="H7" s="36"/>
      <c r="I7" s="36"/>
      <c r="J7" s="36"/>
      <c r="K7" s="40"/>
    </row>
    <row r="8" spans="1:14" ht="87.75" customHeight="1" thickBot="1" x14ac:dyDescent="0.25">
      <c r="A8" s="37" t="s">
        <v>1</v>
      </c>
      <c r="B8" s="127" t="s">
        <v>2</v>
      </c>
      <c r="C8" s="6" t="s">
        <v>5</v>
      </c>
      <c r="D8" s="6" t="s">
        <v>6</v>
      </c>
      <c r="E8" s="41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123" t="s">
        <v>3</v>
      </c>
      <c r="K8" s="6" t="s">
        <v>3</v>
      </c>
      <c r="L8" s="128" t="s">
        <v>28</v>
      </c>
      <c r="M8" s="129" t="s">
        <v>29</v>
      </c>
      <c r="N8" s="130" t="s">
        <v>30</v>
      </c>
    </row>
    <row r="9" spans="1:14" ht="23.25" customHeight="1" thickBot="1" x14ac:dyDescent="0.25">
      <c r="A9" s="38"/>
      <c r="B9" s="134" t="s">
        <v>43</v>
      </c>
      <c r="C9" s="124"/>
      <c r="D9" s="124"/>
      <c r="E9" s="131"/>
      <c r="F9" s="132"/>
      <c r="G9" s="133"/>
      <c r="H9" s="131"/>
      <c r="I9" s="132"/>
      <c r="J9" s="133"/>
      <c r="K9" s="126"/>
      <c r="L9" s="125"/>
      <c r="M9" s="125"/>
      <c r="N9" s="125"/>
    </row>
    <row r="10" spans="1:14" s="12" customFormat="1" ht="58.5" customHeight="1" x14ac:dyDescent="0.35">
      <c r="A10" s="25">
        <v>1</v>
      </c>
      <c r="B10" s="43" t="s">
        <v>13</v>
      </c>
      <c r="C10" s="105" t="s">
        <v>4</v>
      </c>
      <c r="D10" s="105"/>
      <c r="E10" s="56">
        <f>SUM(E11:E18)</f>
        <v>8877.74</v>
      </c>
      <c r="F10" s="56"/>
      <c r="G10" s="56"/>
      <c r="H10" s="56"/>
      <c r="I10" s="56"/>
      <c r="J10" s="56"/>
      <c r="K10" s="106">
        <f>SUM(E10:I10)</f>
        <v>8877.74</v>
      </c>
      <c r="L10" s="107" t="s">
        <v>31</v>
      </c>
      <c r="M10" s="108" t="e">
        <f>K10*L10</f>
        <v>#VALUE!</v>
      </c>
      <c r="N10" s="95"/>
    </row>
    <row r="11" spans="1:14" s="12" customFormat="1" ht="64.5" hidden="1" customHeight="1" outlineLevel="1" x14ac:dyDescent="0.35">
      <c r="A11" s="121" t="s">
        <v>35</v>
      </c>
      <c r="B11" s="46" t="s">
        <v>22</v>
      </c>
      <c r="C11" s="97" t="s">
        <v>4</v>
      </c>
      <c r="D11" s="98"/>
      <c r="E11" s="99">
        <v>7624.22</v>
      </c>
      <c r="F11" s="100"/>
      <c r="G11" s="101"/>
      <c r="H11" s="102"/>
      <c r="I11" s="100"/>
      <c r="J11" s="103"/>
      <c r="K11" s="104">
        <f t="shared" ref="K11:K19" si="0">SUM(E11:J11)</f>
        <v>7624.22</v>
      </c>
      <c r="L11" s="107"/>
      <c r="M11" s="108"/>
      <c r="N11" s="95"/>
    </row>
    <row r="12" spans="1:14" s="12" customFormat="1" ht="61.5" hidden="1" customHeight="1" outlineLevel="1" x14ac:dyDescent="0.35">
      <c r="A12" s="122" t="s">
        <v>36</v>
      </c>
      <c r="B12" s="53" t="s">
        <v>23</v>
      </c>
      <c r="C12" s="54" t="s">
        <v>4</v>
      </c>
      <c r="D12" s="33"/>
      <c r="E12" s="55">
        <v>1004.56</v>
      </c>
      <c r="F12" s="56"/>
      <c r="G12" s="57"/>
      <c r="H12" s="58"/>
      <c r="I12" s="56"/>
      <c r="J12" s="59"/>
      <c r="K12" s="89">
        <f t="shared" si="0"/>
        <v>1004.56</v>
      </c>
      <c r="L12" s="107"/>
      <c r="M12" s="108"/>
      <c r="N12" s="95"/>
    </row>
    <row r="13" spans="1:14" s="12" customFormat="1" ht="65.25" hidden="1" customHeight="1" outlineLevel="1" x14ac:dyDescent="0.35">
      <c r="A13" s="27" t="s">
        <v>37</v>
      </c>
      <c r="B13" s="53" t="s">
        <v>24</v>
      </c>
      <c r="C13" s="54" t="s">
        <v>4</v>
      </c>
      <c r="D13" s="33"/>
      <c r="E13" s="55">
        <v>239.96</v>
      </c>
      <c r="F13" s="56"/>
      <c r="G13" s="57"/>
      <c r="H13" s="58"/>
      <c r="I13" s="56"/>
      <c r="J13" s="59"/>
      <c r="K13" s="89">
        <f t="shared" si="0"/>
        <v>239.96</v>
      </c>
      <c r="L13" s="107"/>
      <c r="M13" s="108"/>
      <c r="N13" s="95"/>
    </row>
    <row r="14" spans="1:14" s="12" customFormat="1" ht="64.5" hidden="1" customHeight="1" outlineLevel="1" thickBot="1" x14ac:dyDescent="0.4">
      <c r="A14" s="28" t="s">
        <v>38</v>
      </c>
      <c r="B14" s="60" t="s">
        <v>15</v>
      </c>
      <c r="C14" s="61" t="s">
        <v>4</v>
      </c>
      <c r="D14" s="34"/>
      <c r="E14" s="62">
        <v>9</v>
      </c>
      <c r="F14" s="63"/>
      <c r="G14" s="64"/>
      <c r="H14" s="65"/>
      <c r="I14" s="63"/>
      <c r="J14" s="66"/>
      <c r="K14" s="90">
        <f t="shared" si="0"/>
        <v>9</v>
      </c>
      <c r="L14" s="107"/>
      <c r="M14" s="108"/>
      <c r="N14" s="95"/>
    </row>
    <row r="15" spans="1:14" s="12" customFormat="1" ht="63" hidden="1" customHeight="1" outlineLevel="1" x14ac:dyDescent="0.35">
      <c r="A15" s="26" t="s">
        <v>39</v>
      </c>
      <c r="B15" s="46" t="s">
        <v>25</v>
      </c>
      <c r="C15" s="47" t="s">
        <v>4</v>
      </c>
      <c r="D15" s="32"/>
      <c r="E15" s="48">
        <v>0</v>
      </c>
      <c r="F15" s="49"/>
      <c r="G15" s="50"/>
      <c r="H15" s="51"/>
      <c r="I15" s="49"/>
      <c r="J15" s="52"/>
      <c r="K15" s="88">
        <f t="shared" si="0"/>
        <v>0</v>
      </c>
      <c r="L15" s="107"/>
      <c r="M15" s="108"/>
      <c r="N15" s="95"/>
    </row>
    <row r="16" spans="1:14" s="12" customFormat="1" ht="62.25" hidden="1" customHeight="1" outlineLevel="1" x14ac:dyDescent="0.35">
      <c r="A16" s="27" t="s">
        <v>40</v>
      </c>
      <c r="B16" s="53" t="s">
        <v>26</v>
      </c>
      <c r="C16" s="54" t="s">
        <v>4</v>
      </c>
      <c r="D16" s="33"/>
      <c r="E16" s="55">
        <v>0</v>
      </c>
      <c r="F16" s="56"/>
      <c r="G16" s="57"/>
      <c r="H16" s="58"/>
      <c r="I16" s="56"/>
      <c r="J16" s="59"/>
      <c r="K16" s="89">
        <f t="shared" si="0"/>
        <v>0</v>
      </c>
      <c r="L16" s="107"/>
      <c r="M16" s="108"/>
      <c r="N16" s="95"/>
    </row>
    <row r="17" spans="1:14" s="12" customFormat="1" ht="61.5" hidden="1" customHeight="1" outlineLevel="1" x14ac:dyDescent="0.35">
      <c r="A17" s="27" t="s">
        <v>41</v>
      </c>
      <c r="B17" s="53" t="s">
        <v>27</v>
      </c>
      <c r="C17" s="54" t="s">
        <v>4</v>
      </c>
      <c r="D17" s="33"/>
      <c r="E17" s="55">
        <v>0</v>
      </c>
      <c r="F17" s="56"/>
      <c r="G17" s="57"/>
      <c r="H17" s="58"/>
      <c r="I17" s="56"/>
      <c r="J17" s="59"/>
      <c r="K17" s="89">
        <f t="shared" si="0"/>
        <v>0</v>
      </c>
      <c r="L17" s="107"/>
      <c r="M17" s="108"/>
      <c r="N17" s="95"/>
    </row>
    <row r="18" spans="1:14" s="12" customFormat="1" ht="60" hidden="1" customHeight="1" outlineLevel="1" thickBot="1" x14ac:dyDescent="0.4">
      <c r="A18" s="28" t="s">
        <v>42</v>
      </c>
      <c r="B18" s="60" t="s">
        <v>15</v>
      </c>
      <c r="C18" s="61" t="s">
        <v>4</v>
      </c>
      <c r="D18" s="34"/>
      <c r="E18" s="62">
        <v>0</v>
      </c>
      <c r="F18" s="63"/>
      <c r="G18" s="64"/>
      <c r="H18" s="65"/>
      <c r="I18" s="63"/>
      <c r="J18" s="66"/>
      <c r="K18" s="90">
        <f t="shared" si="0"/>
        <v>0</v>
      </c>
      <c r="L18" s="107"/>
      <c r="M18" s="108"/>
      <c r="N18" s="95"/>
    </row>
    <row r="19" spans="1:14" s="12" customFormat="1" ht="24" customHeight="1" collapsed="1" thickBot="1" x14ac:dyDescent="0.4">
      <c r="A19" s="29">
        <v>2</v>
      </c>
      <c r="B19" s="67" t="s">
        <v>18</v>
      </c>
      <c r="C19" s="68" t="s">
        <v>0</v>
      </c>
      <c r="D19" s="31"/>
      <c r="E19" s="69">
        <v>0</v>
      </c>
      <c r="F19" s="70"/>
      <c r="G19" s="70"/>
      <c r="H19" s="71"/>
      <c r="I19" s="70"/>
      <c r="J19" s="72"/>
      <c r="K19" s="91">
        <f t="shared" si="0"/>
        <v>0</v>
      </c>
      <c r="L19" s="107" t="s">
        <v>31</v>
      </c>
      <c r="M19" s="108" t="e">
        <f t="shared" ref="M19:M24" si="1">K19*L19</f>
        <v>#VALUE!</v>
      </c>
      <c r="N19" s="95"/>
    </row>
    <row r="20" spans="1:14" s="13" customFormat="1" ht="31.5" customHeight="1" thickBot="1" x14ac:dyDescent="0.4">
      <c r="A20" s="29">
        <v>3</v>
      </c>
      <c r="B20" s="73" t="s">
        <v>17</v>
      </c>
      <c r="C20" s="68" t="s">
        <v>4</v>
      </c>
      <c r="D20" s="35"/>
      <c r="E20" s="74">
        <f>E11*2%</f>
        <v>152.47999999999999</v>
      </c>
      <c r="F20" s="74"/>
      <c r="G20" s="74"/>
      <c r="H20" s="74"/>
      <c r="I20" s="74"/>
      <c r="J20" s="75"/>
      <c r="K20" s="92">
        <f>SUM(E20:I20)</f>
        <v>152.47999999999999</v>
      </c>
      <c r="L20" s="107" t="s">
        <v>31</v>
      </c>
      <c r="M20" s="108" t="e">
        <f t="shared" si="1"/>
        <v>#VALUE!</v>
      </c>
      <c r="N20" s="96"/>
    </row>
    <row r="21" spans="1:14" s="12" customFormat="1" ht="35.25" customHeight="1" thickBot="1" x14ac:dyDescent="0.4">
      <c r="A21" s="30">
        <v>4</v>
      </c>
      <c r="B21" s="76" t="s">
        <v>12</v>
      </c>
      <c r="C21" s="77" t="s">
        <v>9</v>
      </c>
      <c r="D21" s="78"/>
      <c r="E21" s="79">
        <f>E10*1.8</f>
        <v>15979.93</v>
      </c>
      <c r="F21" s="79"/>
      <c r="G21" s="79"/>
      <c r="H21" s="79"/>
      <c r="I21" s="79"/>
      <c r="J21" s="80"/>
      <c r="K21" s="93">
        <f>SUM(E21:J21)</f>
        <v>15979.93</v>
      </c>
      <c r="L21" s="107" t="s">
        <v>31</v>
      </c>
      <c r="M21" s="108" t="e">
        <f t="shared" si="1"/>
        <v>#VALUE!</v>
      </c>
      <c r="N21" s="95"/>
    </row>
    <row r="22" spans="1:14" s="12" customFormat="1" ht="45" customHeight="1" thickBot="1" x14ac:dyDescent="0.4">
      <c r="A22" s="30">
        <v>5</v>
      </c>
      <c r="B22" s="76" t="s">
        <v>34</v>
      </c>
      <c r="C22" s="77" t="s">
        <v>0</v>
      </c>
      <c r="D22" s="78"/>
      <c r="E22" s="79">
        <f>(710.02+701.33+708.34)*1.005</f>
        <v>2130.29</v>
      </c>
      <c r="F22" s="79"/>
      <c r="G22" s="79"/>
      <c r="H22" s="79"/>
      <c r="I22" s="81"/>
      <c r="J22" s="82"/>
      <c r="K22" s="93">
        <f>SUM(E22:I22)</f>
        <v>2130.29</v>
      </c>
      <c r="L22" s="107" t="s">
        <v>31</v>
      </c>
      <c r="M22" s="108" t="e">
        <f t="shared" si="1"/>
        <v>#VALUE!</v>
      </c>
      <c r="N22" s="95"/>
    </row>
    <row r="23" spans="1:14" s="12" customFormat="1" ht="27" customHeight="1" thickBot="1" x14ac:dyDescent="0.4">
      <c r="A23" s="39"/>
      <c r="B23" s="83" t="s">
        <v>10</v>
      </c>
      <c r="C23" s="84" t="s">
        <v>4</v>
      </c>
      <c r="D23" s="85">
        <v>1.1000000000000001</v>
      </c>
      <c r="E23" s="69">
        <f>E22*0.5*D23</f>
        <v>1171.6600000000001</v>
      </c>
      <c r="F23" s="86"/>
      <c r="G23" s="70"/>
      <c r="H23" s="69"/>
      <c r="I23" s="86"/>
      <c r="J23" s="87"/>
      <c r="K23" s="87">
        <f>SUM(E23:I23)</f>
        <v>1171.6600000000001</v>
      </c>
      <c r="L23" s="107"/>
      <c r="M23" s="108"/>
      <c r="N23" s="95"/>
    </row>
    <row r="24" spans="1:14" s="12" customFormat="1" ht="30.75" customHeight="1" x14ac:dyDescent="0.35">
      <c r="A24" s="25">
        <v>6</v>
      </c>
      <c r="B24" s="43" t="s">
        <v>14</v>
      </c>
      <c r="C24" s="44" t="s">
        <v>16</v>
      </c>
      <c r="D24" s="45"/>
      <c r="E24" s="137">
        <v>1</v>
      </c>
      <c r="F24" s="138"/>
      <c r="G24" s="138"/>
      <c r="H24" s="138"/>
      <c r="I24" s="138"/>
      <c r="J24" s="139"/>
      <c r="K24" s="110">
        <v>1</v>
      </c>
      <c r="L24" s="111" t="s">
        <v>31</v>
      </c>
      <c r="M24" s="112" t="e">
        <f t="shared" si="1"/>
        <v>#VALUE!</v>
      </c>
      <c r="N24" s="113"/>
    </row>
    <row r="25" spans="1:14" ht="21" customHeight="1" x14ac:dyDescent="0.25">
      <c r="A25" s="114"/>
      <c r="B25" s="109" t="s">
        <v>32</v>
      </c>
      <c r="C25" s="115"/>
      <c r="D25" s="116"/>
      <c r="E25" s="24"/>
      <c r="F25" s="24"/>
      <c r="G25" s="24"/>
      <c r="H25" s="24"/>
      <c r="I25" s="24"/>
      <c r="J25" s="24"/>
      <c r="K25" s="24"/>
      <c r="L25" s="94"/>
      <c r="M25" s="120" t="e">
        <f>M24+M22+M21+M20+M19+M10</f>
        <v>#VALUE!</v>
      </c>
      <c r="N25" s="94"/>
    </row>
    <row r="26" spans="1:14" ht="24" customHeight="1" x14ac:dyDescent="0.25">
      <c r="A26" s="117"/>
      <c r="B26" s="109" t="s">
        <v>33</v>
      </c>
      <c r="C26" s="118"/>
      <c r="D26" s="118"/>
      <c r="E26" s="94"/>
      <c r="F26" s="94"/>
      <c r="G26" s="94"/>
      <c r="H26" s="119"/>
      <c r="I26" s="119"/>
      <c r="J26" s="119"/>
      <c r="K26" s="94"/>
      <c r="L26" s="94"/>
      <c r="M26" s="120" t="e">
        <f>M25/120*20</f>
        <v>#VALUE!</v>
      </c>
      <c r="N26" s="94"/>
    </row>
    <row r="27" spans="1:14" s="12" customFormat="1" ht="23.25" x14ac:dyDescent="0.35">
      <c r="A27" s="14"/>
      <c r="B27" s="15"/>
      <c r="D27" s="16"/>
      <c r="E27" s="17"/>
      <c r="F27" s="17"/>
      <c r="G27" s="19"/>
      <c r="H27" s="15" t="s">
        <v>7</v>
      </c>
      <c r="I27" s="15"/>
      <c r="J27" s="15"/>
    </row>
    <row r="28" spans="1:14" s="12" customFormat="1" ht="23.25" x14ac:dyDescent="0.35">
      <c r="A28" s="14"/>
      <c r="B28" s="15"/>
      <c r="D28" s="15"/>
      <c r="H28" s="15"/>
      <c r="I28" s="15"/>
      <c r="J28" s="15"/>
    </row>
    <row r="29" spans="1:14" s="12" customFormat="1" ht="23.25" x14ac:dyDescent="0.35">
      <c r="A29" s="14"/>
      <c r="B29" s="15"/>
      <c r="D29" s="16"/>
      <c r="E29" s="17"/>
      <c r="F29" s="17"/>
      <c r="G29" s="19"/>
      <c r="H29" s="15" t="s">
        <v>11</v>
      </c>
      <c r="I29" s="15"/>
      <c r="J29" s="15"/>
    </row>
    <row r="30" spans="1:14" s="12" customFormat="1" ht="23.25" x14ac:dyDescent="0.35">
      <c r="A30" s="14"/>
      <c r="B30" s="15"/>
      <c r="D30" s="15"/>
      <c r="H30" s="15"/>
      <c r="I30" s="15"/>
      <c r="J30" s="15"/>
    </row>
    <row r="31" spans="1:14" s="12" customFormat="1" ht="23.25" x14ac:dyDescent="0.35">
      <c r="A31" s="14"/>
      <c r="B31" s="15"/>
      <c r="D31" s="16"/>
      <c r="E31" s="17"/>
      <c r="F31" s="17"/>
      <c r="G31" s="19"/>
      <c r="H31" s="15"/>
      <c r="I31" s="15"/>
      <c r="J31" s="15"/>
    </row>
    <row r="32" spans="1:14" s="12" customFormat="1" ht="23.25" x14ac:dyDescent="0.35">
      <c r="A32" s="14"/>
      <c r="B32" s="15"/>
      <c r="D32" s="15"/>
      <c r="H32" s="15"/>
      <c r="I32" s="15"/>
      <c r="J32" s="15"/>
    </row>
    <row r="33" spans="1:17" s="12" customFormat="1" ht="23.25" x14ac:dyDescent="0.35">
      <c r="A33" s="14"/>
      <c r="B33" s="15"/>
      <c r="D33" s="16"/>
      <c r="E33" s="17"/>
      <c r="F33" s="17"/>
      <c r="G33" s="19"/>
      <c r="H33" s="15" t="s">
        <v>8</v>
      </c>
      <c r="I33" s="15"/>
      <c r="J33" s="15"/>
    </row>
    <row r="34" spans="1:17" s="12" customFormat="1" ht="23.25" x14ac:dyDescent="0.35">
      <c r="A34" s="14"/>
      <c r="B34" s="15"/>
      <c r="C34" s="15"/>
      <c r="D34" s="15"/>
      <c r="H34" s="18"/>
      <c r="I34" s="18"/>
      <c r="J34" s="18"/>
    </row>
    <row r="35" spans="1:17" ht="15.75" x14ac:dyDescent="0.2">
      <c r="A35" s="3"/>
      <c r="B35" s="2"/>
      <c r="C35" s="2"/>
      <c r="D35" s="2"/>
      <c r="H35" s="1"/>
      <c r="I35" s="1"/>
      <c r="J35" s="1"/>
    </row>
    <row r="36" spans="1:17" x14ac:dyDescent="0.2"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</sheetData>
  <mergeCells count="4">
    <mergeCell ref="A4:N4"/>
    <mergeCell ref="A5:N5"/>
    <mergeCell ref="A7:B7"/>
    <mergeCell ref="E24:J24"/>
  </mergeCells>
  <pageMargins left="0.9055118110236221" right="0.31496062992125984" top="0" bottom="0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39"/>
  <sheetViews>
    <sheetView zoomScale="90" zoomScaleNormal="90" zoomScaleSheetLayoutView="80" workbookViewId="0">
      <selection activeCell="A8" sqref="A8"/>
    </sheetView>
  </sheetViews>
  <sheetFormatPr defaultRowHeight="12.75" outlineLevelRow="1" outlineLevelCol="1" x14ac:dyDescent="0.2"/>
  <cols>
    <col min="1" max="1" width="6.42578125" customWidth="1"/>
    <col min="2" max="2" width="58.85546875" customWidth="1"/>
    <col min="3" max="3" width="8.5703125" customWidth="1"/>
    <col min="4" max="4" width="13.7109375" hidden="1" customWidth="1" outlineLevel="1"/>
    <col min="5" max="5" width="14.85546875" hidden="1" customWidth="1" outlineLevel="1"/>
    <col min="6" max="6" width="14" hidden="1" customWidth="1" outlineLevel="1"/>
    <col min="7" max="7" width="13.85546875" hidden="1" customWidth="1" outlineLevel="1"/>
    <col min="8" max="8" width="14.85546875" hidden="1" customWidth="1" outlineLevel="1"/>
    <col min="9" max="9" width="13.140625" hidden="1" customWidth="1" outlineLevel="1"/>
    <col min="10" max="10" width="14.28515625" hidden="1" customWidth="1" outlineLevel="1"/>
    <col min="11" max="11" width="14.5703125" customWidth="1" collapsed="1"/>
    <col min="12" max="12" width="14.140625" customWidth="1"/>
    <col min="13" max="13" width="15.5703125" customWidth="1"/>
    <col min="14" max="14" width="23.85546875" customWidth="1"/>
  </cols>
  <sheetData>
    <row r="1" spans="1:14" s="8" customFormat="1" ht="27" x14ac:dyDescent="0.35">
      <c r="A1"/>
      <c r="B1"/>
      <c r="C1"/>
      <c r="D1"/>
      <c r="E1"/>
      <c r="F1"/>
      <c r="G1"/>
      <c r="H1"/>
      <c r="I1"/>
      <c r="J1"/>
      <c r="K1"/>
      <c r="L1" s="9"/>
      <c r="M1" s="9"/>
    </row>
    <row r="2" spans="1:14" s="8" customFormat="1" ht="27" x14ac:dyDescent="0.35">
      <c r="A2" s="20" t="s">
        <v>19</v>
      </c>
      <c r="B2" s="21"/>
      <c r="C2" s="21"/>
      <c r="D2" s="21"/>
      <c r="E2" s="21"/>
      <c r="F2" s="21"/>
      <c r="G2" s="21"/>
      <c r="H2" s="22"/>
      <c r="I2" s="23"/>
      <c r="J2"/>
      <c r="K2"/>
      <c r="L2" s="10"/>
      <c r="M2" s="10"/>
    </row>
    <row r="3" spans="1:14" s="8" customFormat="1" ht="19.5" customHeight="1" x14ac:dyDescent="0.35">
      <c r="A3"/>
      <c r="B3"/>
      <c r="C3"/>
      <c r="D3"/>
      <c r="E3"/>
      <c r="F3"/>
      <c r="G3"/>
      <c r="H3"/>
      <c r="I3"/>
      <c r="J3"/>
      <c r="K3"/>
      <c r="L3" s="10"/>
      <c r="M3" s="10"/>
    </row>
    <row r="4" spans="1:14" s="8" customFormat="1" ht="27" x14ac:dyDescent="0.3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8" customFormat="1" ht="44.25" customHeight="1" x14ac:dyDescent="0.35">
      <c r="A5" s="136" t="s">
        <v>21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8" customFormat="1" ht="15" customHeight="1" x14ac:dyDescent="0.35">
      <c r="A6" s="7"/>
      <c r="B6" s="7"/>
      <c r="C6" s="7"/>
      <c r="D6" s="7"/>
      <c r="E6" s="7"/>
      <c r="F6" s="7"/>
      <c r="G6" s="7"/>
      <c r="H6" s="11"/>
      <c r="I6" s="11"/>
      <c r="J6" s="11"/>
    </row>
    <row r="7" spans="1:14" s="8" customFormat="1" ht="36" customHeight="1" thickBot="1" x14ac:dyDescent="0.4">
      <c r="A7" s="135" t="s">
        <v>49</v>
      </c>
      <c r="B7" s="135"/>
      <c r="C7" s="36"/>
      <c r="D7" s="36"/>
      <c r="E7" s="36"/>
      <c r="F7" s="36"/>
      <c r="G7" s="36"/>
      <c r="H7" s="36"/>
      <c r="I7" s="36"/>
      <c r="J7" s="36"/>
      <c r="K7" s="40"/>
    </row>
    <row r="8" spans="1:14" ht="87.75" customHeight="1" thickBot="1" x14ac:dyDescent="0.25">
      <c r="A8" s="37" t="s">
        <v>1</v>
      </c>
      <c r="B8" s="127" t="s">
        <v>2</v>
      </c>
      <c r="C8" s="6" t="s">
        <v>5</v>
      </c>
      <c r="D8" s="6" t="s">
        <v>6</v>
      </c>
      <c r="E8" s="41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123" t="s">
        <v>3</v>
      </c>
      <c r="K8" s="6" t="s">
        <v>3</v>
      </c>
      <c r="L8" s="128" t="s">
        <v>28</v>
      </c>
      <c r="M8" s="129" t="s">
        <v>29</v>
      </c>
      <c r="N8" s="130" t="s">
        <v>30</v>
      </c>
    </row>
    <row r="9" spans="1:14" ht="29.25" customHeight="1" thickBot="1" x14ac:dyDescent="0.25">
      <c r="A9" s="38"/>
      <c r="B9" s="134" t="s">
        <v>46</v>
      </c>
      <c r="C9" s="124"/>
      <c r="D9" s="124"/>
      <c r="E9" s="131"/>
      <c r="F9" s="132"/>
      <c r="G9" s="133"/>
      <c r="H9" s="131"/>
      <c r="I9" s="132"/>
      <c r="J9" s="133"/>
      <c r="K9" s="126"/>
      <c r="L9" s="125"/>
      <c r="M9" s="125"/>
      <c r="N9" s="125"/>
    </row>
    <row r="10" spans="1:14" s="12" customFormat="1" ht="58.5" customHeight="1" x14ac:dyDescent="0.35">
      <c r="A10" s="143">
        <v>1</v>
      </c>
      <c r="B10" s="46" t="s">
        <v>13</v>
      </c>
      <c r="C10" s="105" t="s">
        <v>4</v>
      </c>
      <c r="D10" s="105"/>
      <c r="E10" s="56"/>
      <c r="F10" s="56"/>
      <c r="G10" s="56"/>
      <c r="H10" s="56"/>
      <c r="I10" s="56">
        <f t="shared" ref="I10" si="0">SUM(I11:I18)</f>
        <v>15179.5</v>
      </c>
      <c r="J10" s="56"/>
      <c r="K10" s="106">
        <f>SUM(E10:I10)</f>
        <v>15179.5</v>
      </c>
      <c r="L10" s="107" t="s">
        <v>31</v>
      </c>
      <c r="M10" s="108" t="e">
        <f>K10*L10</f>
        <v>#VALUE!</v>
      </c>
      <c r="N10" s="95"/>
    </row>
    <row r="11" spans="1:14" s="12" customFormat="1" ht="64.5" hidden="1" customHeight="1" outlineLevel="1" x14ac:dyDescent="0.35">
      <c r="A11" s="141" t="s">
        <v>35</v>
      </c>
      <c r="B11" s="142" t="s">
        <v>22</v>
      </c>
      <c r="C11" s="97" t="s">
        <v>4</v>
      </c>
      <c r="D11" s="98"/>
      <c r="E11" s="99"/>
      <c r="F11" s="100"/>
      <c r="G11" s="101"/>
      <c r="H11" s="102"/>
      <c r="I11" s="100">
        <v>13656.69</v>
      </c>
      <c r="J11" s="103"/>
      <c r="K11" s="104">
        <f t="shared" ref="K11:K19" si="1">SUM(E11:J11)</f>
        <v>13656.69</v>
      </c>
      <c r="L11" s="107"/>
      <c r="M11" s="108"/>
      <c r="N11" s="95"/>
    </row>
    <row r="12" spans="1:14" s="12" customFormat="1" ht="61.5" hidden="1" customHeight="1" outlineLevel="1" x14ac:dyDescent="0.35">
      <c r="A12" s="122" t="s">
        <v>36</v>
      </c>
      <c r="B12" s="53" t="s">
        <v>23</v>
      </c>
      <c r="C12" s="54" t="s">
        <v>4</v>
      </c>
      <c r="D12" s="33"/>
      <c r="E12" s="55"/>
      <c r="F12" s="56"/>
      <c r="G12" s="57"/>
      <c r="H12" s="58"/>
      <c r="I12" s="56">
        <v>1514.81</v>
      </c>
      <c r="J12" s="59"/>
      <c r="K12" s="89">
        <f t="shared" si="1"/>
        <v>1514.81</v>
      </c>
      <c r="L12" s="107"/>
      <c r="M12" s="108"/>
      <c r="N12" s="95"/>
    </row>
    <row r="13" spans="1:14" s="12" customFormat="1" ht="65.25" hidden="1" customHeight="1" outlineLevel="1" x14ac:dyDescent="0.35">
      <c r="A13" s="27" t="s">
        <v>37</v>
      </c>
      <c r="B13" s="53" t="s">
        <v>24</v>
      </c>
      <c r="C13" s="54" t="s">
        <v>4</v>
      </c>
      <c r="D13" s="33"/>
      <c r="E13" s="55"/>
      <c r="F13" s="56"/>
      <c r="G13" s="57"/>
      <c r="H13" s="58"/>
      <c r="I13" s="56">
        <f>E13</f>
        <v>0</v>
      </c>
      <c r="J13" s="59"/>
      <c r="K13" s="89">
        <f t="shared" si="1"/>
        <v>0</v>
      </c>
      <c r="L13" s="107"/>
      <c r="M13" s="108"/>
      <c r="N13" s="95"/>
    </row>
    <row r="14" spans="1:14" s="12" customFormat="1" ht="64.5" hidden="1" customHeight="1" outlineLevel="1" thickBot="1" x14ac:dyDescent="0.4">
      <c r="A14" s="28" t="s">
        <v>38</v>
      </c>
      <c r="B14" s="60" t="s">
        <v>15</v>
      </c>
      <c r="C14" s="61" t="s">
        <v>4</v>
      </c>
      <c r="D14" s="34"/>
      <c r="E14" s="62"/>
      <c r="F14" s="63"/>
      <c r="G14" s="64"/>
      <c r="H14" s="65"/>
      <c r="I14" s="63">
        <v>8</v>
      </c>
      <c r="J14" s="66"/>
      <c r="K14" s="90">
        <f t="shared" si="1"/>
        <v>8</v>
      </c>
      <c r="L14" s="107"/>
      <c r="M14" s="108"/>
      <c r="N14" s="95"/>
    </row>
    <row r="15" spans="1:14" s="12" customFormat="1" ht="63" hidden="1" customHeight="1" outlineLevel="1" x14ac:dyDescent="0.35">
      <c r="A15" s="26" t="s">
        <v>39</v>
      </c>
      <c r="B15" s="46" t="s">
        <v>25</v>
      </c>
      <c r="C15" s="47" t="s">
        <v>4</v>
      </c>
      <c r="D15" s="32"/>
      <c r="E15" s="48"/>
      <c r="F15" s="49"/>
      <c r="G15" s="50"/>
      <c r="H15" s="51"/>
      <c r="I15" s="49">
        <v>0</v>
      </c>
      <c r="J15" s="52"/>
      <c r="K15" s="88">
        <f t="shared" si="1"/>
        <v>0</v>
      </c>
      <c r="L15" s="107"/>
      <c r="M15" s="108"/>
      <c r="N15" s="95"/>
    </row>
    <row r="16" spans="1:14" s="12" customFormat="1" ht="62.25" hidden="1" customHeight="1" outlineLevel="1" x14ac:dyDescent="0.35">
      <c r="A16" s="27" t="s">
        <v>40</v>
      </c>
      <c r="B16" s="53" t="s">
        <v>26</v>
      </c>
      <c r="C16" s="54" t="s">
        <v>4</v>
      </c>
      <c r="D16" s="33"/>
      <c r="E16" s="55"/>
      <c r="F16" s="56"/>
      <c r="G16" s="57"/>
      <c r="H16" s="58"/>
      <c r="I16" s="56">
        <v>0</v>
      </c>
      <c r="J16" s="59"/>
      <c r="K16" s="89">
        <f t="shared" si="1"/>
        <v>0</v>
      </c>
      <c r="L16" s="107"/>
      <c r="M16" s="108"/>
      <c r="N16" s="95"/>
    </row>
    <row r="17" spans="1:14" s="12" customFormat="1" ht="61.5" hidden="1" customHeight="1" outlineLevel="1" x14ac:dyDescent="0.35">
      <c r="A17" s="27" t="s">
        <v>41</v>
      </c>
      <c r="B17" s="53" t="s">
        <v>27</v>
      </c>
      <c r="C17" s="54" t="s">
        <v>4</v>
      </c>
      <c r="D17" s="33"/>
      <c r="E17" s="55"/>
      <c r="F17" s="56"/>
      <c r="G17" s="57"/>
      <c r="H17" s="58"/>
      <c r="I17" s="56">
        <f>E17</f>
        <v>0</v>
      </c>
      <c r="J17" s="59"/>
      <c r="K17" s="89">
        <f t="shared" si="1"/>
        <v>0</v>
      </c>
      <c r="L17" s="107"/>
      <c r="M17" s="108"/>
      <c r="N17" s="95"/>
    </row>
    <row r="18" spans="1:14" s="12" customFormat="1" ht="60" hidden="1" customHeight="1" outlineLevel="1" thickBot="1" x14ac:dyDescent="0.4">
      <c r="A18" s="28" t="s">
        <v>42</v>
      </c>
      <c r="B18" s="60" t="s">
        <v>15</v>
      </c>
      <c r="C18" s="61" t="s">
        <v>4</v>
      </c>
      <c r="D18" s="34"/>
      <c r="E18" s="62"/>
      <c r="F18" s="63"/>
      <c r="G18" s="64"/>
      <c r="H18" s="65"/>
      <c r="I18" s="63">
        <v>0</v>
      </c>
      <c r="J18" s="66"/>
      <c r="K18" s="90">
        <f t="shared" si="1"/>
        <v>0</v>
      </c>
      <c r="L18" s="107"/>
      <c r="M18" s="108"/>
      <c r="N18" s="95"/>
    </row>
    <row r="19" spans="1:14" s="12" customFormat="1" ht="24" customHeight="1" collapsed="1" thickBot="1" x14ac:dyDescent="0.4">
      <c r="A19" s="29">
        <v>2</v>
      </c>
      <c r="B19" s="67" t="s">
        <v>18</v>
      </c>
      <c r="C19" s="68" t="s">
        <v>0</v>
      </c>
      <c r="D19" s="31"/>
      <c r="E19" s="69"/>
      <c r="F19" s="70"/>
      <c r="G19" s="70"/>
      <c r="H19" s="71"/>
      <c r="I19" s="70">
        <v>0</v>
      </c>
      <c r="J19" s="72"/>
      <c r="K19" s="91">
        <f t="shared" si="1"/>
        <v>0</v>
      </c>
      <c r="L19" s="107" t="s">
        <v>31</v>
      </c>
      <c r="M19" s="108" t="e">
        <f t="shared" ref="M19:M24" si="2">K19*L19</f>
        <v>#VALUE!</v>
      </c>
      <c r="N19" s="95"/>
    </row>
    <row r="20" spans="1:14" s="13" customFormat="1" ht="31.5" customHeight="1" thickBot="1" x14ac:dyDescent="0.4">
      <c r="A20" s="29">
        <v>3</v>
      </c>
      <c r="B20" s="73" t="s">
        <v>17</v>
      </c>
      <c r="C20" s="68" t="s">
        <v>4</v>
      </c>
      <c r="D20" s="35"/>
      <c r="E20" s="74"/>
      <c r="F20" s="74"/>
      <c r="G20" s="74"/>
      <c r="H20" s="74"/>
      <c r="I20" s="74">
        <f t="shared" ref="I20" si="3">I11*2%</f>
        <v>273.13</v>
      </c>
      <c r="J20" s="75"/>
      <c r="K20" s="92">
        <f>SUM(E20:I20)</f>
        <v>273.13</v>
      </c>
      <c r="L20" s="107" t="s">
        <v>31</v>
      </c>
      <c r="M20" s="108" t="e">
        <f t="shared" si="2"/>
        <v>#VALUE!</v>
      </c>
      <c r="N20" s="96"/>
    </row>
    <row r="21" spans="1:14" s="12" customFormat="1" ht="35.25" customHeight="1" thickBot="1" x14ac:dyDescent="0.4">
      <c r="A21" s="30">
        <v>4</v>
      </c>
      <c r="B21" s="76" t="s">
        <v>12</v>
      </c>
      <c r="C21" s="77" t="s">
        <v>9</v>
      </c>
      <c r="D21" s="78"/>
      <c r="E21" s="79"/>
      <c r="F21" s="79"/>
      <c r="G21" s="79"/>
      <c r="H21" s="79"/>
      <c r="I21" s="79">
        <f>I10*1.8</f>
        <v>27323.1</v>
      </c>
      <c r="J21" s="80"/>
      <c r="K21" s="93">
        <f>SUM(E21:J21)</f>
        <v>27323.1</v>
      </c>
      <c r="L21" s="107" t="s">
        <v>31</v>
      </c>
      <c r="M21" s="108" t="e">
        <f t="shared" si="2"/>
        <v>#VALUE!</v>
      </c>
      <c r="N21" s="95"/>
    </row>
    <row r="22" spans="1:14" s="12" customFormat="1" ht="45" customHeight="1" thickBot="1" x14ac:dyDescent="0.4">
      <c r="A22" s="30">
        <v>5</v>
      </c>
      <c r="B22" s="76" t="s">
        <v>34</v>
      </c>
      <c r="C22" s="77" t="s">
        <v>0</v>
      </c>
      <c r="D22" s="78"/>
      <c r="E22" s="79"/>
      <c r="F22" s="79"/>
      <c r="G22" s="79"/>
      <c r="H22" s="79"/>
      <c r="I22" s="81">
        <f>(814.23*2+811.4*2)*1.005</f>
        <v>3267.52</v>
      </c>
      <c r="J22" s="82"/>
      <c r="K22" s="93">
        <f>SUM(E22:I22)</f>
        <v>3267.52</v>
      </c>
      <c r="L22" s="107" t="s">
        <v>31</v>
      </c>
      <c r="M22" s="108" t="e">
        <f t="shared" si="2"/>
        <v>#VALUE!</v>
      </c>
      <c r="N22" s="95"/>
    </row>
    <row r="23" spans="1:14" s="12" customFormat="1" ht="27" customHeight="1" thickBot="1" x14ac:dyDescent="0.4">
      <c r="A23" s="39"/>
      <c r="B23" s="83" t="s">
        <v>10</v>
      </c>
      <c r="C23" s="84" t="s">
        <v>4</v>
      </c>
      <c r="D23" s="85">
        <v>1.1000000000000001</v>
      </c>
      <c r="E23" s="69"/>
      <c r="F23" s="86"/>
      <c r="G23" s="70"/>
      <c r="H23" s="69"/>
      <c r="I23" s="86">
        <f>I22*0.5*D23</f>
        <v>1797.14</v>
      </c>
      <c r="J23" s="87"/>
      <c r="K23" s="87">
        <f>SUM(E23:I23)</f>
        <v>1797.14</v>
      </c>
      <c r="L23" s="107"/>
      <c r="M23" s="108"/>
      <c r="N23" s="95"/>
    </row>
    <row r="24" spans="1:14" s="12" customFormat="1" ht="30.75" customHeight="1" x14ac:dyDescent="0.35">
      <c r="A24" s="25">
        <v>6</v>
      </c>
      <c r="B24" s="43" t="s">
        <v>14</v>
      </c>
      <c r="C24" s="44" t="s">
        <v>16</v>
      </c>
      <c r="D24" s="45"/>
      <c r="E24" s="137">
        <v>1</v>
      </c>
      <c r="F24" s="138"/>
      <c r="G24" s="138"/>
      <c r="H24" s="138"/>
      <c r="I24" s="138"/>
      <c r="J24" s="139"/>
      <c r="K24" s="110">
        <v>1</v>
      </c>
      <c r="L24" s="111" t="s">
        <v>31</v>
      </c>
      <c r="M24" s="112" t="e">
        <f t="shared" si="2"/>
        <v>#VALUE!</v>
      </c>
      <c r="N24" s="113"/>
    </row>
    <row r="25" spans="1:14" ht="21" customHeight="1" x14ac:dyDescent="0.25">
      <c r="A25" s="114"/>
      <c r="B25" s="109" t="s">
        <v>32</v>
      </c>
      <c r="C25" s="115"/>
      <c r="D25" s="116"/>
      <c r="E25" s="24"/>
      <c r="F25" s="24"/>
      <c r="G25" s="24"/>
      <c r="H25" s="24"/>
      <c r="I25" s="24"/>
      <c r="J25" s="24"/>
      <c r="K25" s="24"/>
      <c r="L25" s="94"/>
      <c r="M25" s="120" t="e">
        <f>M24+M22+M21+M20+M19+M10</f>
        <v>#VALUE!</v>
      </c>
      <c r="N25" s="94"/>
    </row>
    <row r="26" spans="1:14" ht="24" customHeight="1" x14ac:dyDescent="0.25">
      <c r="A26" s="117"/>
      <c r="B26" s="109" t="s">
        <v>33</v>
      </c>
      <c r="C26" s="118"/>
      <c r="D26" s="118"/>
      <c r="E26" s="94"/>
      <c r="F26" s="94"/>
      <c r="G26" s="94"/>
      <c r="H26" s="119"/>
      <c r="I26" s="119"/>
      <c r="J26" s="119"/>
      <c r="K26" s="94"/>
      <c r="L26" s="94"/>
      <c r="M26" s="120" t="e">
        <f>M25/120*20</f>
        <v>#VALUE!</v>
      </c>
      <c r="N26" s="94"/>
    </row>
    <row r="27" spans="1:14" s="12" customFormat="1" ht="23.25" x14ac:dyDescent="0.35">
      <c r="A27" s="14"/>
      <c r="B27" s="15"/>
      <c r="D27" s="16"/>
      <c r="E27" s="17"/>
      <c r="F27" s="17"/>
      <c r="G27" s="19"/>
      <c r="H27" s="15" t="s">
        <v>7</v>
      </c>
      <c r="I27" s="15"/>
      <c r="J27" s="15"/>
    </row>
    <row r="28" spans="1:14" s="12" customFormat="1" ht="23.25" x14ac:dyDescent="0.35">
      <c r="A28" s="14"/>
      <c r="B28" s="15"/>
      <c r="D28" s="15"/>
      <c r="H28" s="15"/>
      <c r="I28" s="15"/>
      <c r="J28" s="15"/>
    </row>
    <row r="29" spans="1:14" s="12" customFormat="1" ht="23.25" x14ac:dyDescent="0.35">
      <c r="A29" s="14"/>
      <c r="B29" s="15"/>
      <c r="D29" s="16"/>
      <c r="E29" s="17"/>
      <c r="F29" s="17"/>
      <c r="G29" s="19"/>
      <c r="H29" s="15" t="s">
        <v>11</v>
      </c>
      <c r="I29" s="15"/>
      <c r="J29" s="15"/>
    </row>
    <row r="30" spans="1:14" s="12" customFormat="1" ht="23.25" x14ac:dyDescent="0.35">
      <c r="A30" s="14"/>
      <c r="B30" s="15"/>
      <c r="D30" s="15"/>
      <c r="H30" s="15"/>
      <c r="I30" s="15"/>
      <c r="J30" s="15"/>
    </row>
    <row r="31" spans="1:14" s="12" customFormat="1" ht="23.25" x14ac:dyDescent="0.35">
      <c r="A31" s="14"/>
      <c r="B31" s="15"/>
      <c r="D31" s="16"/>
      <c r="E31" s="17"/>
      <c r="F31" s="17"/>
      <c r="G31" s="19"/>
      <c r="H31" s="15"/>
      <c r="I31" s="15"/>
      <c r="J31" s="15"/>
    </row>
    <row r="32" spans="1:14" s="12" customFormat="1" ht="23.25" x14ac:dyDescent="0.35">
      <c r="A32" s="14"/>
      <c r="B32" s="15"/>
      <c r="D32" s="15"/>
      <c r="H32" s="15"/>
      <c r="I32" s="15"/>
      <c r="J32" s="15"/>
    </row>
    <row r="33" spans="1:17" s="12" customFormat="1" ht="23.25" x14ac:dyDescent="0.35">
      <c r="A33" s="14"/>
      <c r="B33" s="15"/>
      <c r="D33" s="16"/>
      <c r="E33" s="17"/>
      <c r="F33" s="17"/>
      <c r="G33" s="19"/>
      <c r="H33" s="15" t="s">
        <v>8</v>
      </c>
      <c r="I33" s="15"/>
      <c r="J33" s="15"/>
    </row>
    <row r="34" spans="1:17" s="12" customFormat="1" ht="23.25" x14ac:dyDescent="0.35">
      <c r="A34" s="14"/>
      <c r="B34" s="15"/>
      <c r="C34" s="15"/>
      <c r="D34" s="15"/>
      <c r="H34" s="18"/>
      <c r="I34" s="18"/>
      <c r="J34" s="18"/>
    </row>
    <row r="35" spans="1:17" ht="15.75" x14ac:dyDescent="0.2">
      <c r="A35" s="3"/>
      <c r="B35" s="2"/>
      <c r="C35" s="2"/>
      <c r="D35" s="2"/>
      <c r="H35" s="1"/>
      <c r="I35" s="1"/>
      <c r="J35" s="1"/>
    </row>
    <row r="36" spans="1:17" x14ac:dyDescent="0.2"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</sheetData>
  <mergeCells count="4">
    <mergeCell ref="A4:N4"/>
    <mergeCell ref="A5:N5"/>
    <mergeCell ref="A7:B7"/>
    <mergeCell ref="E24:J24"/>
  </mergeCells>
  <pageMargins left="0.9055118110236221" right="0.31496062992125984" top="0" bottom="0" header="0.31496062992125984" footer="0.31496062992125984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39"/>
  <sheetViews>
    <sheetView zoomScale="90" zoomScaleNormal="90" zoomScaleSheetLayoutView="80" workbookViewId="0">
      <selection activeCell="A7" sqref="A7:B7"/>
    </sheetView>
  </sheetViews>
  <sheetFormatPr defaultRowHeight="12.75" outlineLevelRow="1" outlineLevelCol="1" x14ac:dyDescent="0.2"/>
  <cols>
    <col min="1" max="1" width="6.42578125" customWidth="1"/>
    <col min="2" max="2" width="58.85546875" customWidth="1"/>
    <col min="3" max="3" width="8.5703125" customWidth="1"/>
    <col min="4" max="4" width="13.7109375" hidden="1" customWidth="1" outlineLevel="1"/>
    <col min="5" max="5" width="14.85546875" hidden="1" customWidth="1" outlineLevel="1"/>
    <col min="6" max="6" width="14" hidden="1" customWidth="1" outlineLevel="1"/>
    <col min="7" max="7" width="13.85546875" hidden="1" customWidth="1" outlineLevel="1"/>
    <col min="8" max="8" width="14.85546875" hidden="1" customWidth="1" outlineLevel="1"/>
    <col min="9" max="9" width="13.140625" hidden="1" customWidth="1" outlineLevel="1"/>
    <col min="10" max="10" width="14.28515625" hidden="1" customWidth="1" outlineLevel="1"/>
    <col min="11" max="11" width="14.5703125" customWidth="1" collapsed="1"/>
    <col min="12" max="12" width="14.140625" customWidth="1"/>
    <col min="13" max="13" width="15.5703125" customWidth="1"/>
    <col min="14" max="14" width="23.85546875" customWidth="1"/>
  </cols>
  <sheetData>
    <row r="1" spans="1:14" s="8" customFormat="1" ht="27" x14ac:dyDescent="0.35">
      <c r="A1"/>
      <c r="B1"/>
      <c r="C1"/>
      <c r="D1"/>
      <c r="E1"/>
      <c r="F1"/>
      <c r="G1"/>
      <c r="H1"/>
      <c r="I1"/>
      <c r="J1"/>
      <c r="K1"/>
      <c r="L1" s="9"/>
      <c r="M1" s="9"/>
    </row>
    <row r="2" spans="1:14" s="8" customFormat="1" ht="27" x14ac:dyDescent="0.35">
      <c r="A2" s="20" t="s">
        <v>19</v>
      </c>
      <c r="B2" s="21"/>
      <c r="C2" s="21"/>
      <c r="D2" s="21"/>
      <c r="E2" s="21"/>
      <c r="F2" s="21"/>
      <c r="G2" s="21"/>
      <c r="H2" s="22"/>
      <c r="I2" s="23"/>
      <c r="J2"/>
      <c r="K2"/>
      <c r="L2" s="10"/>
      <c r="M2" s="10"/>
    </row>
    <row r="3" spans="1:14" s="8" customFormat="1" ht="19.5" customHeight="1" x14ac:dyDescent="0.35">
      <c r="A3"/>
      <c r="B3"/>
      <c r="C3"/>
      <c r="D3"/>
      <c r="E3"/>
      <c r="F3"/>
      <c r="G3"/>
      <c r="H3"/>
      <c r="I3"/>
      <c r="J3"/>
      <c r="K3"/>
      <c r="L3" s="10"/>
      <c r="M3" s="10"/>
    </row>
    <row r="4" spans="1:14" s="8" customFormat="1" ht="27" x14ac:dyDescent="0.3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8" customFormat="1" ht="44.25" customHeight="1" x14ac:dyDescent="0.35">
      <c r="A5" s="136" t="s">
        <v>21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8" customFormat="1" ht="15" customHeight="1" x14ac:dyDescent="0.35">
      <c r="A6" s="7"/>
      <c r="B6" s="7"/>
      <c r="C6" s="7"/>
      <c r="D6" s="7"/>
      <c r="E6" s="7"/>
      <c r="F6" s="7"/>
      <c r="G6" s="7"/>
      <c r="H6" s="11"/>
      <c r="I6" s="11"/>
      <c r="J6" s="11"/>
    </row>
    <row r="7" spans="1:14" s="8" customFormat="1" ht="36" customHeight="1" thickBot="1" x14ac:dyDescent="0.4">
      <c r="A7" s="135" t="s">
        <v>49</v>
      </c>
      <c r="B7" s="135"/>
      <c r="C7" s="36"/>
      <c r="D7" s="36"/>
      <c r="E7" s="36"/>
      <c r="F7" s="36"/>
      <c r="G7" s="36"/>
      <c r="H7" s="36"/>
      <c r="I7" s="36"/>
      <c r="J7" s="36"/>
      <c r="K7" s="40"/>
    </row>
    <row r="8" spans="1:14" ht="87.75" customHeight="1" thickBot="1" x14ac:dyDescent="0.25">
      <c r="A8" s="37" t="s">
        <v>1</v>
      </c>
      <c r="B8" s="127" t="s">
        <v>2</v>
      </c>
      <c r="C8" s="6" t="s">
        <v>5</v>
      </c>
      <c r="D8" s="6" t="s">
        <v>6</v>
      </c>
      <c r="E8" s="41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123" t="s">
        <v>3</v>
      </c>
      <c r="K8" s="6" t="s">
        <v>3</v>
      </c>
      <c r="L8" s="128" t="s">
        <v>28</v>
      </c>
      <c r="M8" s="129" t="s">
        <v>29</v>
      </c>
      <c r="N8" s="130" t="s">
        <v>30</v>
      </c>
    </row>
    <row r="9" spans="1:14" ht="28.5" customHeight="1" thickBot="1" x14ac:dyDescent="0.25">
      <c r="A9" s="38"/>
      <c r="B9" s="144" t="s">
        <v>47</v>
      </c>
      <c r="C9" s="124"/>
      <c r="D9" s="124"/>
      <c r="E9" s="131"/>
      <c r="F9" s="132"/>
      <c r="G9" s="133"/>
      <c r="H9" s="131"/>
      <c r="I9" s="132"/>
      <c r="J9" s="133"/>
      <c r="K9" s="126"/>
      <c r="L9" s="125"/>
      <c r="M9" s="125"/>
      <c r="N9" s="125"/>
    </row>
    <row r="10" spans="1:14" s="12" customFormat="1" ht="58.5" customHeight="1" x14ac:dyDescent="0.35">
      <c r="A10" s="143">
        <v>1</v>
      </c>
      <c r="B10" s="46" t="s">
        <v>13</v>
      </c>
      <c r="C10" s="105" t="s">
        <v>4</v>
      </c>
      <c r="D10" s="105"/>
      <c r="E10" s="56"/>
      <c r="F10" s="56"/>
      <c r="G10" s="56"/>
      <c r="H10" s="56">
        <f t="shared" ref="H10" si="0">SUM(H11:H18)</f>
        <v>8505.26</v>
      </c>
      <c r="I10" s="56"/>
      <c r="J10" s="56"/>
      <c r="K10" s="106">
        <f>SUM(E10:I10)</f>
        <v>8505.26</v>
      </c>
      <c r="L10" s="107" t="s">
        <v>31</v>
      </c>
      <c r="M10" s="108" t="e">
        <f>K10*L10</f>
        <v>#VALUE!</v>
      </c>
      <c r="N10" s="95"/>
    </row>
    <row r="11" spans="1:14" s="12" customFormat="1" ht="64.5" hidden="1" customHeight="1" outlineLevel="1" x14ac:dyDescent="0.35">
      <c r="A11" s="141" t="s">
        <v>35</v>
      </c>
      <c r="B11" s="142" t="s">
        <v>22</v>
      </c>
      <c r="C11" s="97" t="s">
        <v>4</v>
      </c>
      <c r="D11" s="98"/>
      <c r="E11" s="99"/>
      <c r="F11" s="100"/>
      <c r="G11" s="101"/>
      <c r="H11" s="102">
        <v>0</v>
      </c>
      <c r="I11" s="100"/>
      <c r="J11" s="103"/>
      <c r="K11" s="104">
        <f t="shared" ref="K11:K19" si="1">SUM(E11:J11)</f>
        <v>0</v>
      </c>
      <c r="L11" s="107"/>
      <c r="M11" s="108"/>
      <c r="N11" s="95"/>
    </row>
    <row r="12" spans="1:14" s="12" customFormat="1" ht="61.5" hidden="1" customHeight="1" outlineLevel="1" x14ac:dyDescent="0.35">
      <c r="A12" s="122" t="s">
        <v>36</v>
      </c>
      <c r="B12" s="53" t="s">
        <v>23</v>
      </c>
      <c r="C12" s="54" t="s">
        <v>4</v>
      </c>
      <c r="D12" s="33"/>
      <c r="E12" s="55"/>
      <c r="F12" s="56"/>
      <c r="G12" s="57"/>
      <c r="H12" s="58">
        <v>0</v>
      </c>
      <c r="I12" s="56"/>
      <c r="J12" s="59"/>
      <c r="K12" s="89">
        <f t="shared" si="1"/>
        <v>0</v>
      </c>
      <c r="L12" s="107"/>
      <c r="M12" s="108"/>
      <c r="N12" s="95"/>
    </row>
    <row r="13" spans="1:14" s="12" customFormat="1" ht="65.25" hidden="1" customHeight="1" outlineLevel="1" x14ac:dyDescent="0.35">
      <c r="A13" s="27" t="s">
        <v>37</v>
      </c>
      <c r="B13" s="53" t="s">
        <v>24</v>
      </c>
      <c r="C13" s="54" t="s">
        <v>4</v>
      </c>
      <c r="D13" s="33"/>
      <c r="E13" s="55"/>
      <c r="F13" s="56"/>
      <c r="G13" s="57"/>
      <c r="H13" s="58">
        <v>0</v>
      </c>
      <c r="I13" s="56"/>
      <c r="J13" s="59"/>
      <c r="K13" s="89">
        <f t="shared" si="1"/>
        <v>0</v>
      </c>
      <c r="L13" s="107"/>
      <c r="M13" s="108"/>
      <c r="N13" s="95"/>
    </row>
    <row r="14" spans="1:14" s="12" customFormat="1" ht="64.5" hidden="1" customHeight="1" outlineLevel="1" thickBot="1" x14ac:dyDescent="0.4">
      <c r="A14" s="28" t="s">
        <v>38</v>
      </c>
      <c r="B14" s="60" t="s">
        <v>15</v>
      </c>
      <c r="C14" s="61" t="s">
        <v>4</v>
      </c>
      <c r="D14" s="34"/>
      <c r="E14" s="62"/>
      <c r="F14" s="63"/>
      <c r="G14" s="64"/>
      <c r="H14" s="65">
        <v>0</v>
      </c>
      <c r="I14" s="63"/>
      <c r="J14" s="66"/>
      <c r="K14" s="90">
        <f t="shared" si="1"/>
        <v>0</v>
      </c>
      <c r="L14" s="107"/>
      <c r="M14" s="108"/>
      <c r="N14" s="95"/>
    </row>
    <row r="15" spans="1:14" s="12" customFormat="1" ht="63" hidden="1" customHeight="1" outlineLevel="1" x14ac:dyDescent="0.35">
      <c r="A15" s="26" t="s">
        <v>39</v>
      </c>
      <c r="B15" s="46" t="s">
        <v>25</v>
      </c>
      <c r="C15" s="47" t="s">
        <v>4</v>
      </c>
      <c r="D15" s="32"/>
      <c r="E15" s="48"/>
      <c r="F15" s="49"/>
      <c r="G15" s="50"/>
      <c r="H15" s="51">
        <v>7174.48</v>
      </c>
      <c r="I15" s="49"/>
      <c r="J15" s="52"/>
      <c r="K15" s="88">
        <f t="shared" si="1"/>
        <v>7174.48</v>
      </c>
      <c r="L15" s="107"/>
      <c r="M15" s="108"/>
      <c r="N15" s="95"/>
    </row>
    <row r="16" spans="1:14" s="12" customFormat="1" ht="62.25" hidden="1" customHeight="1" outlineLevel="1" x14ac:dyDescent="0.35">
      <c r="A16" s="27" t="s">
        <v>40</v>
      </c>
      <c r="B16" s="53" t="s">
        <v>26</v>
      </c>
      <c r="C16" s="54" t="s">
        <v>4</v>
      </c>
      <c r="D16" s="33"/>
      <c r="E16" s="55"/>
      <c r="F16" s="56"/>
      <c r="G16" s="57"/>
      <c r="H16" s="58">
        <v>1084.82</v>
      </c>
      <c r="I16" s="56"/>
      <c r="J16" s="59"/>
      <c r="K16" s="89">
        <f t="shared" si="1"/>
        <v>1084.82</v>
      </c>
      <c r="L16" s="107"/>
      <c r="M16" s="108"/>
      <c r="N16" s="95"/>
    </row>
    <row r="17" spans="1:14" s="12" customFormat="1" ht="61.5" hidden="1" customHeight="1" outlineLevel="1" x14ac:dyDescent="0.35">
      <c r="A17" s="27" t="s">
        <v>41</v>
      </c>
      <c r="B17" s="53" t="s">
        <v>27</v>
      </c>
      <c r="C17" s="54" t="s">
        <v>4</v>
      </c>
      <c r="D17" s="33"/>
      <c r="E17" s="55"/>
      <c r="F17" s="56"/>
      <c r="G17" s="57"/>
      <c r="H17" s="58">
        <v>239.96</v>
      </c>
      <c r="I17" s="56"/>
      <c r="J17" s="59"/>
      <c r="K17" s="89">
        <f t="shared" si="1"/>
        <v>239.96</v>
      </c>
      <c r="L17" s="107"/>
      <c r="M17" s="108"/>
      <c r="N17" s="95"/>
    </row>
    <row r="18" spans="1:14" s="12" customFormat="1" ht="60" hidden="1" customHeight="1" outlineLevel="1" thickBot="1" x14ac:dyDescent="0.4">
      <c r="A18" s="28" t="s">
        <v>42</v>
      </c>
      <c r="B18" s="60" t="s">
        <v>15</v>
      </c>
      <c r="C18" s="61" t="s">
        <v>4</v>
      </c>
      <c r="D18" s="34"/>
      <c r="E18" s="62"/>
      <c r="F18" s="63"/>
      <c r="G18" s="64"/>
      <c r="H18" s="65">
        <v>6</v>
      </c>
      <c r="I18" s="63"/>
      <c r="J18" s="66"/>
      <c r="K18" s="90">
        <f t="shared" si="1"/>
        <v>6</v>
      </c>
      <c r="L18" s="107"/>
      <c r="M18" s="108"/>
      <c r="N18" s="95"/>
    </row>
    <row r="19" spans="1:14" s="12" customFormat="1" ht="24" customHeight="1" collapsed="1" thickBot="1" x14ac:dyDescent="0.4">
      <c r="A19" s="29">
        <v>2</v>
      </c>
      <c r="B19" s="67" t="s">
        <v>18</v>
      </c>
      <c r="C19" s="68" t="s">
        <v>0</v>
      </c>
      <c r="D19" s="31"/>
      <c r="E19" s="69"/>
      <c r="F19" s="70"/>
      <c r="G19" s="70"/>
      <c r="H19" s="71">
        <v>0</v>
      </c>
      <c r="I19" s="70"/>
      <c r="J19" s="72"/>
      <c r="K19" s="91">
        <f t="shared" si="1"/>
        <v>0</v>
      </c>
      <c r="L19" s="107" t="s">
        <v>31</v>
      </c>
      <c r="M19" s="108" t="e">
        <f t="shared" ref="M19:M24" si="2">K19*L19</f>
        <v>#VALUE!</v>
      </c>
      <c r="N19" s="95"/>
    </row>
    <row r="20" spans="1:14" s="13" customFormat="1" ht="31.5" customHeight="1" thickBot="1" x14ac:dyDescent="0.4">
      <c r="A20" s="29">
        <v>3</v>
      </c>
      <c r="B20" s="73" t="s">
        <v>17</v>
      </c>
      <c r="C20" s="68" t="s">
        <v>4</v>
      </c>
      <c r="D20" s="35"/>
      <c r="E20" s="74"/>
      <c r="F20" s="74"/>
      <c r="G20" s="74"/>
      <c r="H20" s="74">
        <f>H15*2%</f>
        <v>143.49</v>
      </c>
      <c r="I20" s="74"/>
      <c r="J20" s="75"/>
      <c r="K20" s="92">
        <f>SUM(E20:I20)</f>
        <v>143.49</v>
      </c>
      <c r="L20" s="107" t="s">
        <v>31</v>
      </c>
      <c r="M20" s="108" t="e">
        <f t="shared" si="2"/>
        <v>#VALUE!</v>
      </c>
      <c r="N20" s="96"/>
    </row>
    <row r="21" spans="1:14" s="12" customFormat="1" ht="35.25" customHeight="1" thickBot="1" x14ac:dyDescent="0.4">
      <c r="A21" s="30">
        <v>4</v>
      </c>
      <c r="B21" s="76" t="s">
        <v>12</v>
      </c>
      <c r="C21" s="77" t="s">
        <v>9</v>
      </c>
      <c r="D21" s="78"/>
      <c r="E21" s="79"/>
      <c r="F21" s="79"/>
      <c r="G21" s="79"/>
      <c r="H21" s="79">
        <f>H10*1.8</f>
        <v>15309.47</v>
      </c>
      <c r="I21" s="79"/>
      <c r="J21" s="80"/>
      <c r="K21" s="93">
        <f>SUM(E21:J21)</f>
        <v>15309.47</v>
      </c>
      <c r="L21" s="107" t="s">
        <v>31</v>
      </c>
      <c r="M21" s="108" t="e">
        <f t="shared" si="2"/>
        <v>#VALUE!</v>
      </c>
      <c r="N21" s="95"/>
    </row>
    <row r="22" spans="1:14" s="12" customFormat="1" ht="45" customHeight="1" thickBot="1" x14ac:dyDescent="0.4">
      <c r="A22" s="30">
        <v>5</v>
      </c>
      <c r="B22" s="76" t="s">
        <v>34</v>
      </c>
      <c r="C22" s="77" t="s">
        <v>0</v>
      </c>
      <c r="D22" s="78"/>
      <c r="E22" s="79"/>
      <c r="F22" s="79"/>
      <c r="G22" s="79"/>
      <c r="H22" s="79">
        <f>(756.7+743.61)*1.005</f>
        <v>1507.81</v>
      </c>
      <c r="I22" s="81"/>
      <c r="J22" s="82"/>
      <c r="K22" s="93">
        <f>SUM(E22:I22)</f>
        <v>1507.81</v>
      </c>
      <c r="L22" s="107" t="s">
        <v>31</v>
      </c>
      <c r="M22" s="108" t="e">
        <f t="shared" si="2"/>
        <v>#VALUE!</v>
      </c>
      <c r="N22" s="95"/>
    </row>
    <row r="23" spans="1:14" s="12" customFormat="1" ht="27" customHeight="1" thickBot="1" x14ac:dyDescent="0.4">
      <c r="A23" s="39"/>
      <c r="B23" s="83" t="s">
        <v>10</v>
      </c>
      <c r="C23" s="84" t="s">
        <v>4</v>
      </c>
      <c r="D23" s="85">
        <v>1.1000000000000001</v>
      </c>
      <c r="E23" s="69"/>
      <c r="F23" s="86"/>
      <c r="G23" s="70"/>
      <c r="H23" s="69">
        <f>H22*0.5*D23</f>
        <v>829.3</v>
      </c>
      <c r="I23" s="86"/>
      <c r="J23" s="87"/>
      <c r="K23" s="87">
        <f>SUM(E23:I23)</f>
        <v>829.3</v>
      </c>
      <c r="L23" s="107"/>
      <c r="M23" s="108"/>
      <c r="N23" s="95"/>
    </row>
    <row r="24" spans="1:14" s="12" customFormat="1" ht="30.75" customHeight="1" x14ac:dyDescent="0.35">
      <c r="A24" s="25">
        <v>6</v>
      </c>
      <c r="B24" s="43" t="s">
        <v>14</v>
      </c>
      <c r="C24" s="44" t="s">
        <v>16</v>
      </c>
      <c r="D24" s="45"/>
      <c r="E24" s="137">
        <v>1</v>
      </c>
      <c r="F24" s="138"/>
      <c r="G24" s="138"/>
      <c r="H24" s="138"/>
      <c r="I24" s="138"/>
      <c r="J24" s="139"/>
      <c r="K24" s="110">
        <v>1</v>
      </c>
      <c r="L24" s="111" t="s">
        <v>31</v>
      </c>
      <c r="M24" s="112" t="e">
        <f t="shared" si="2"/>
        <v>#VALUE!</v>
      </c>
      <c r="N24" s="113"/>
    </row>
    <row r="25" spans="1:14" ht="21" customHeight="1" x14ac:dyDescent="0.25">
      <c r="A25" s="114"/>
      <c r="B25" s="109" t="s">
        <v>32</v>
      </c>
      <c r="C25" s="115"/>
      <c r="D25" s="116"/>
      <c r="E25" s="24"/>
      <c r="F25" s="24"/>
      <c r="G25" s="24"/>
      <c r="H25" s="24"/>
      <c r="I25" s="24"/>
      <c r="J25" s="24"/>
      <c r="K25" s="24"/>
      <c r="L25" s="94"/>
      <c r="M25" s="120" t="e">
        <f>M24+M22+M21+M20+M19+M10</f>
        <v>#VALUE!</v>
      </c>
      <c r="N25" s="94"/>
    </row>
    <row r="26" spans="1:14" ht="24" customHeight="1" x14ac:dyDescent="0.25">
      <c r="A26" s="117"/>
      <c r="B26" s="109" t="s">
        <v>33</v>
      </c>
      <c r="C26" s="118"/>
      <c r="D26" s="118"/>
      <c r="E26" s="94"/>
      <c r="F26" s="94"/>
      <c r="G26" s="94"/>
      <c r="H26" s="119"/>
      <c r="I26" s="119"/>
      <c r="J26" s="119"/>
      <c r="K26" s="94"/>
      <c r="L26" s="94"/>
      <c r="M26" s="120" t="e">
        <f>M25/120*20</f>
        <v>#VALUE!</v>
      </c>
      <c r="N26" s="94"/>
    </row>
    <row r="27" spans="1:14" s="12" customFormat="1" ht="23.25" x14ac:dyDescent="0.35">
      <c r="A27" s="14"/>
      <c r="B27" s="15"/>
      <c r="D27" s="16"/>
      <c r="E27" s="17"/>
      <c r="F27" s="17"/>
      <c r="G27" s="19"/>
      <c r="H27" s="15" t="s">
        <v>7</v>
      </c>
      <c r="I27" s="15"/>
      <c r="J27" s="15"/>
    </row>
    <row r="28" spans="1:14" s="12" customFormat="1" ht="23.25" x14ac:dyDescent="0.35">
      <c r="A28" s="14"/>
      <c r="B28" s="15"/>
      <c r="D28" s="15"/>
      <c r="H28" s="15"/>
      <c r="I28" s="15"/>
      <c r="J28" s="15"/>
    </row>
    <row r="29" spans="1:14" s="12" customFormat="1" ht="23.25" x14ac:dyDescent="0.35">
      <c r="A29" s="14"/>
      <c r="B29" s="15"/>
      <c r="D29" s="16"/>
      <c r="E29" s="17"/>
      <c r="F29" s="17"/>
      <c r="G29" s="19"/>
      <c r="H29" s="15" t="s">
        <v>11</v>
      </c>
      <c r="I29" s="15"/>
      <c r="J29" s="15"/>
    </row>
    <row r="30" spans="1:14" s="12" customFormat="1" ht="23.25" x14ac:dyDescent="0.35">
      <c r="A30" s="14"/>
      <c r="B30" s="15"/>
      <c r="D30" s="15"/>
      <c r="H30" s="15"/>
      <c r="I30" s="15"/>
      <c r="J30" s="15"/>
    </row>
    <row r="31" spans="1:14" s="12" customFormat="1" ht="23.25" x14ac:dyDescent="0.35">
      <c r="A31" s="14"/>
      <c r="B31" s="15"/>
      <c r="D31" s="16"/>
      <c r="E31" s="17"/>
      <c r="F31" s="17"/>
      <c r="G31" s="19"/>
      <c r="H31" s="15"/>
      <c r="I31" s="15"/>
      <c r="J31" s="15"/>
    </row>
    <row r="32" spans="1:14" s="12" customFormat="1" ht="23.25" x14ac:dyDescent="0.35">
      <c r="A32" s="14"/>
      <c r="B32" s="15"/>
      <c r="D32" s="15"/>
      <c r="H32" s="15"/>
      <c r="I32" s="15"/>
      <c r="J32" s="15"/>
    </row>
    <row r="33" spans="1:17" s="12" customFormat="1" ht="23.25" x14ac:dyDescent="0.35">
      <c r="A33" s="14"/>
      <c r="B33" s="15"/>
      <c r="D33" s="16"/>
      <c r="E33" s="17"/>
      <c r="F33" s="17"/>
      <c r="G33" s="19"/>
      <c r="H33" s="15" t="s">
        <v>8</v>
      </c>
      <c r="I33" s="15"/>
      <c r="J33" s="15"/>
    </row>
    <row r="34" spans="1:17" s="12" customFormat="1" ht="23.25" x14ac:dyDescent="0.35">
      <c r="A34" s="14"/>
      <c r="B34" s="15"/>
      <c r="C34" s="15"/>
      <c r="D34" s="15"/>
      <c r="H34" s="18"/>
      <c r="I34" s="18"/>
      <c r="J34" s="18"/>
    </row>
    <row r="35" spans="1:17" ht="15.75" x14ac:dyDescent="0.2">
      <c r="A35" s="3"/>
      <c r="B35" s="2"/>
      <c r="C35" s="2"/>
      <c r="D35" s="2"/>
      <c r="H35" s="1"/>
      <c r="I35" s="1"/>
      <c r="J35" s="1"/>
    </row>
    <row r="36" spans="1:17" x14ac:dyDescent="0.2"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</sheetData>
  <mergeCells count="4">
    <mergeCell ref="A4:N4"/>
    <mergeCell ref="A5:N5"/>
    <mergeCell ref="A7:B7"/>
    <mergeCell ref="E24:J24"/>
  </mergeCells>
  <pageMargins left="0.9055118110236221" right="0.31496062992125984" top="0" bottom="0" header="0.31496062992125984" footer="0.31496062992125984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26"/>
  <sheetViews>
    <sheetView tabSelected="1" zoomScale="90" zoomScaleNormal="90" zoomScaleSheetLayoutView="80" workbookViewId="0">
      <selection activeCell="M12" sqref="M12"/>
    </sheetView>
  </sheetViews>
  <sheetFormatPr defaultRowHeight="12.75" outlineLevelCol="1" x14ac:dyDescent="0.2"/>
  <cols>
    <col min="1" max="1" width="6.42578125" customWidth="1"/>
    <col min="2" max="2" width="58.85546875" customWidth="1"/>
    <col min="3" max="3" width="8.5703125" customWidth="1"/>
    <col min="4" max="4" width="13.7109375" hidden="1" customWidth="1" outlineLevel="1"/>
    <col min="5" max="5" width="14.85546875" hidden="1" customWidth="1" outlineLevel="1"/>
    <col min="6" max="6" width="14" hidden="1" customWidth="1" outlineLevel="1"/>
    <col min="7" max="7" width="13.85546875" hidden="1" customWidth="1" outlineLevel="1"/>
    <col min="8" max="8" width="14.85546875" hidden="1" customWidth="1" outlineLevel="1"/>
    <col min="9" max="9" width="13.140625" hidden="1" customWidth="1" outlineLevel="1"/>
    <col min="10" max="10" width="14.28515625" hidden="1" customWidth="1" outlineLevel="1"/>
    <col min="11" max="11" width="14.5703125" customWidth="1" collapsed="1"/>
    <col min="12" max="12" width="14.140625" customWidth="1"/>
    <col min="13" max="13" width="15.5703125" customWidth="1"/>
    <col min="14" max="14" width="23.85546875" customWidth="1"/>
  </cols>
  <sheetData>
    <row r="1" spans="1:14" s="8" customFormat="1" ht="27" x14ac:dyDescent="0.35">
      <c r="A1"/>
      <c r="B1"/>
      <c r="C1"/>
      <c r="D1"/>
      <c r="E1"/>
      <c r="F1"/>
      <c r="G1"/>
      <c r="H1"/>
      <c r="I1"/>
      <c r="J1"/>
      <c r="K1"/>
      <c r="L1" s="9"/>
      <c r="M1" s="9"/>
    </row>
    <row r="2" spans="1:14" s="8" customFormat="1" ht="27" x14ac:dyDescent="0.35">
      <c r="A2" s="20" t="s">
        <v>19</v>
      </c>
      <c r="B2" s="21"/>
      <c r="C2" s="21"/>
      <c r="D2" s="21"/>
      <c r="E2" s="21"/>
      <c r="F2" s="21"/>
      <c r="G2" s="21"/>
      <c r="H2" s="22"/>
      <c r="I2" s="23"/>
      <c r="J2"/>
      <c r="K2"/>
      <c r="L2" s="10"/>
      <c r="M2" s="10"/>
    </row>
    <row r="3" spans="1:14" s="8" customFormat="1" ht="19.5" customHeight="1" x14ac:dyDescent="0.35">
      <c r="A3"/>
      <c r="B3"/>
      <c r="C3"/>
      <c r="D3"/>
      <c r="E3"/>
      <c r="F3"/>
      <c r="G3"/>
      <c r="H3"/>
      <c r="I3"/>
      <c r="J3"/>
      <c r="K3"/>
      <c r="L3" s="10"/>
      <c r="M3" s="10"/>
    </row>
    <row r="4" spans="1:14" s="8" customFormat="1" ht="27" x14ac:dyDescent="0.3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8" customFormat="1" ht="44.25" customHeight="1" x14ac:dyDescent="0.35">
      <c r="A5" s="136" t="s">
        <v>21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8" customFormat="1" ht="15" customHeight="1" x14ac:dyDescent="0.35">
      <c r="A6" s="7"/>
      <c r="B6" s="7"/>
      <c r="C6" s="7"/>
      <c r="D6" s="7"/>
      <c r="E6" s="7"/>
      <c r="F6" s="7"/>
      <c r="G6" s="7"/>
      <c r="H6" s="11"/>
      <c r="I6" s="11"/>
      <c r="J6" s="11"/>
    </row>
    <row r="7" spans="1:14" s="8" customFormat="1" ht="36" customHeight="1" thickBot="1" x14ac:dyDescent="0.4">
      <c r="A7" s="135" t="s">
        <v>49</v>
      </c>
      <c r="B7" s="135"/>
      <c r="C7" s="36"/>
      <c r="D7" s="36"/>
      <c r="E7" s="36"/>
      <c r="F7" s="36"/>
      <c r="G7" s="36"/>
      <c r="H7" s="36"/>
      <c r="I7" s="36"/>
      <c r="J7" s="36"/>
      <c r="K7" s="40"/>
    </row>
    <row r="8" spans="1:14" ht="87.75" customHeight="1" thickBot="1" x14ac:dyDescent="0.25">
      <c r="A8" s="37" t="s">
        <v>1</v>
      </c>
      <c r="B8" s="127" t="s">
        <v>2</v>
      </c>
      <c r="C8" s="6" t="s">
        <v>5</v>
      </c>
      <c r="D8" s="6" t="s">
        <v>6</v>
      </c>
      <c r="E8" s="41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123" t="s">
        <v>3</v>
      </c>
      <c r="K8" s="6" t="s">
        <v>3</v>
      </c>
      <c r="L8" s="128" t="s">
        <v>28</v>
      </c>
      <c r="M8" s="129" t="s">
        <v>29</v>
      </c>
      <c r="N8" s="130" t="s">
        <v>30</v>
      </c>
    </row>
    <row r="9" spans="1:14" ht="27.75" customHeight="1" x14ac:dyDescent="0.2">
      <c r="A9" s="143"/>
      <c r="B9" s="145" t="s">
        <v>48</v>
      </c>
      <c r="C9" s="124"/>
      <c r="D9" s="124"/>
      <c r="E9" s="131"/>
      <c r="F9" s="132"/>
      <c r="G9" s="133"/>
      <c r="H9" s="131"/>
      <c r="I9" s="132"/>
      <c r="J9" s="133"/>
      <c r="K9" s="126"/>
      <c r="L9" s="125"/>
      <c r="M9" s="125"/>
      <c r="N9" s="125"/>
    </row>
    <row r="10" spans="1:14" s="12" customFormat="1" ht="24" customHeight="1" thickBot="1" x14ac:dyDescent="0.4">
      <c r="A10" s="29">
        <v>1</v>
      </c>
      <c r="B10" s="67" t="s">
        <v>18</v>
      </c>
      <c r="C10" s="68" t="s">
        <v>0</v>
      </c>
      <c r="D10" s="31"/>
      <c r="E10" s="69"/>
      <c r="F10" s="70"/>
      <c r="G10" s="70">
        <f>1440.11</f>
        <v>1440.11</v>
      </c>
      <c r="H10" s="71"/>
      <c r="I10" s="70"/>
      <c r="J10" s="72">
        <v>1440.11</v>
      </c>
      <c r="K10" s="91">
        <f t="shared" ref="K10" si="0">SUM(E10:J10)</f>
        <v>2880.22</v>
      </c>
      <c r="L10" s="107" t="s">
        <v>31</v>
      </c>
      <c r="M10" s="108" t="e">
        <f t="shared" ref="M10:M11" si="1">K10*L10</f>
        <v>#VALUE!</v>
      </c>
      <c r="N10" s="95"/>
    </row>
    <row r="11" spans="1:14" s="12" customFormat="1" ht="35.25" customHeight="1" thickBot="1" x14ac:dyDescent="0.4">
      <c r="A11" s="30">
        <v>2</v>
      </c>
      <c r="B11" s="76" t="s">
        <v>12</v>
      </c>
      <c r="C11" s="77" t="s">
        <v>9</v>
      </c>
      <c r="D11" s="78"/>
      <c r="E11" s="79"/>
      <c r="F11" s="79"/>
      <c r="G11" s="79">
        <f>G10*1.8</f>
        <v>2592.1999999999998</v>
      </c>
      <c r="H11" s="79"/>
      <c r="I11" s="79"/>
      <c r="J11" s="80">
        <f>J10*1.8</f>
        <v>2592.1999999999998</v>
      </c>
      <c r="K11" s="93">
        <f>SUM(E11:J11)</f>
        <v>5184.3999999999996</v>
      </c>
      <c r="L11" s="107" t="s">
        <v>31</v>
      </c>
      <c r="M11" s="108" t="e">
        <f t="shared" si="1"/>
        <v>#VALUE!</v>
      </c>
      <c r="N11" s="95"/>
    </row>
    <row r="12" spans="1:14" ht="21" customHeight="1" x14ac:dyDescent="0.25">
      <c r="A12" s="114"/>
      <c r="B12" s="109" t="s">
        <v>32</v>
      </c>
      <c r="C12" s="115"/>
      <c r="D12" s="116"/>
      <c r="E12" s="24"/>
      <c r="F12" s="24"/>
      <c r="G12" s="24"/>
      <c r="H12" s="24"/>
      <c r="I12" s="24"/>
      <c r="J12" s="24"/>
      <c r="K12" s="24"/>
      <c r="L12" s="94"/>
      <c r="M12" s="120" t="e">
        <f>M11+M10</f>
        <v>#VALUE!</v>
      </c>
      <c r="N12" s="94"/>
    </row>
    <row r="13" spans="1:14" ht="24" customHeight="1" x14ac:dyDescent="0.25">
      <c r="A13" s="117"/>
      <c r="B13" s="109" t="s">
        <v>33</v>
      </c>
      <c r="C13" s="118"/>
      <c r="D13" s="118"/>
      <c r="E13" s="94"/>
      <c r="F13" s="94"/>
      <c r="G13" s="94"/>
      <c r="H13" s="119"/>
      <c r="I13" s="119"/>
      <c r="J13" s="119"/>
      <c r="K13" s="94"/>
      <c r="L13" s="94"/>
      <c r="M13" s="120" t="e">
        <f>M12/120*20</f>
        <v>#VALUE!</v>
      </c>
      <c r="N13" s="94"/>
    </row>
    <row r="14" spans="1:14" s="12" customFormat="1" ht="23.25" x14ac:dyDescent="0.35">
      <c r="A14" s="14"/>
      <c r="B14" s="15"/>
      <c r="D14" s="16"/>
      <c r="E14" s="17"/>
      <c r="F14" s="17"/>
      <c r="G14" s="19"/>
      <c r="H14" s="15" t="s">
        <v>7</v>
      </c>
      <c r="I14" s="15"/>
      <c r="J14" s="15"/>
    </row>
    <row r="15" spans="1:14" s="12" customFormat="1" ht="23.25" x14ac:dyDescent="0.35">
      <c r="A15" s="14"/>
      <c r="B15" s="15"/>
      <c r="D15" s="15"/>
      <c r="H15" s="15"/>
      <c r="I15" s="15"/>
      <c r="J15" s="15"/>
    </row>
    <row r="16" spans="1:14" s="12" customFormat="1" ht="23.25" x14ac:dyDescent="0.35">
      <c r="A16" s="14"/>
      <c r="B16" s="15"/>
      <c r="D16" s="16"/>
      <c r="E16" s="17"/>
      <c r="F16" s="17"/>
      <c r="G16" s="19"/>
      <c r="H16" s="15" t="s">
        <v>11</v>
      </c>
      <c r="I16" s="15"/>
      <c r="J16" s="15"/>
    </row>
    <row r="17" spans="1:17" s="12" customFormat="1" ht="23.25" x14ac:dyDescent="0.35">
      <c r="A17" s="14"/>
      <c r="B17" s="15"/>
      <c r="D17" s="15"/>
      <c r="H17" s="15"/>
      <c r="I17" s="15"/>
      <c r="J17" s="15"/>
    </row>
    <row r="18" spans="1:17" s="12" customFormat="1" ht="23.25" x14ac:dyDescent="0.35">
      <c r="A18" s="14"/>
      <c r="B18" s="15"/>
      <c r="D18" s="16"/>
      <c r="E18" s="17"/>
      <c r="F18" s="17"/>
      <c r="G18" s="19"/>
      <c r="H18" s="15"/>
      <c r="I18" s="15"/>
      <c r="J18" s="15"/>
    </row>
    <row r="19" spans="1:17" s="12" customFormat="1" ht="23.25" x14ac:dyDescent="0.35">
      <c r="A19" s="14"/>
      <c r="B19" s="15"/>
      <c r="D19" s="15"/>
      <c r="H19" s="15"/>
      <c r="I19" s="15"/>
      <c r="J19" s="15"/>
    </row>
    <row r="20" spans="1:17" s="12" customFormat="1" ht="23.25" x14ac:dyDescent="0.35">
      <c r="A20" s="14"/>
      <c r="B20" s="15"/>
      <c r="D20" s="16"/>
      <c r="E20" s="17"/>
      <c r="F20" s="17"/>
      <c r="G20" s="19"/>
      <c r="H20" s="15" t="s">
        <v>8</v>
      </c>
      <c r="I20" s="15"/>
      <c r="J20" s="15"/>
    </row>
    <row r="21" spans="1:17" s="12" customFormat="1" ht="23.25" x14ac:dyDescent="0.35">
      <c r="A21" s="14"/>
      <c r="B21" s="15"/>
      <c r="C21" s="15"/>
      <c r="D21" s="15"/>
      <c r="H21" s="18"/>
      <c r="I21" s="18"/>
      <c r="J21" s="18"/>
    </row>
    <row r="22" spans="1:17" ht="15.75" x14ac:dyDescent="0.2">
      <c r="A22" s="3"/>
      <c r="B22" s="2"/>
      <c r="C22" s="2"/>
      <c r="D22" s="2"/>
      <c r="H22" s="1"/>
      <c r="I22" s="1"/>
      <c r="J22" s="1"/>
    </row>
    <row r="23" spans="1:17" x14ac:dyDescent="0.2"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</row>
  </sheetData>
  <mergeCells count="3">
    <mergeCell ref="A4:N4"/>
    <mergeCell ref="A5:N5"/>
    <mergeCell ref="A7:B7"/>
  </mergeCells>
  <pageMargins left="0.9055118110236221" right="0.31496062992125984" top="0" bottom="0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лот 1 (корпус 27)</vt:lpstr>
      <vt:lpstr>лот 2 (корпус 26)</vt:lpstr>
      <vt:lpstr>лот 3 (корпус 25)</vt:lpstr>
      <vt:lpstr>лот 4 (корпус 24) </vt:lpstr>
      <vt:lpstr>лот 5 (корпус 28,29) </vt:lpstr>
      <vt:lpstr>'лот 1 (корпус 27)'!Область_печати</vt:lpstr>
      <vt:lpstr>'лот 2 (корпус 26)'!Область_печати</vt:lpstr>
      <vt:lpstr>'лот 3 (корпус 25)'!Область_печати</vt:lpstr>
      <vt:lpstr>'лот 4 (корпус 24) '!Область_печати</vt:lpstr>
      <vt:lpstr>'лот 5 (корпус 28,29) '!Область_печати</vt:lpstr>
    </vt:vector>
  </TitlesOfParts>
  <Company>PROK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</dc:creator>
  <cp:lastModifiedBy>Савостян Елена Станиславовна</cp:lastModifiedBy>
  <cp:lastPrinted>2020-11-27T06:46:03Z</cp:lastPrinted>
  <dcterms:created xsi:type="dcterms:W3CDTF">2014-05-12T06:05:54Z</dcterms:created>
  <dcterms:modified xsi:type="dcterms:W3CDTF">2020-12-01T06:34:58Z</dcterms:modified>
</cp:coreProperties>
</file>