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2570" activeTab="4"/>
  </bookViews>
  <sheets>
    <sheet name="Ведомость К27" sheetId="1" r:id="rId1"/>
    <sheet name="Ведомость К26" sheetId="2" r:id="rId2"/>
    <sheet name="Ведомость К29" sheetId="3" r:id="rId3"/>
    <sheet name="Ведомость К28" sheetId="4" r:id="rId4"/>
    <sheet name="Ведомость К25" sheetId="5" r:id="rId5"/>
    <sheet name="Ведомость К24" sheetId="6" r:id="rId6"/>
  </sheets>
  <definedNames>
    <definedName name="_xlnm.Print_Titles" localSheetId="5">'Ведомость К24'!$9:$10</definedName>
    <definedName name="_xlnm.Print_Titles" localSheetId="4">'Ведомость К25'!$9:$10</definedName>
    <definedName name="_xlnm.Print_Titles" localSheetId="1">'Ведомость К26'!$11:$12</definedName>
    <definedName name="_xlnm.Print_Titles" localSheetId="0">'Ведомость К27'!$11:$12</definedName>
    <definedName name="_xlnm.Print_Titles" localSheetId="3">'Ведомость К28'!$9:$10</definedName>
    <definedName name="_xlnm.Print_Titles" localSheetId="2">'Ведомость К29'!$9:$10</definedName>
  </definedNames>
  <calcPr calcId="145621" fullPrecision="0"/>
</workbook>
</file>

<file path=xl/calcChain.xml><?xml version="1.0" encoding="utf-8"?>
<calcChain xmlns="http://schemas.openxmlformats.org/spreadsheetml/2006/main">
  <c r="E30" i="5" l="1"/>
  <c r="H30" i="5" s="1"/>
  <c r="I29" i="5"/>
  <c r="E31" i="4"/>
  <c r="H31" i="4" s="1"/>
  <c r="I30" i="4"/>
  <c r="H31" i="3"/>
  <c r="E31" i="3"/>
  <c r="I30" i="3"/>
  <c r="E32" i="2"/>
  <c r="H32" i="2" s="1"/>
  <c r="I31" i="2"/>
  <c r="E32" i="1"/>
  <c r="H32" i="1" s="1"/>
  <c r="I31" i="1"/>
  <c r="E26" i="6"/>
  <c r="H26" i="6" s="1"/>
  <c r="I25" i="6"/>
  <c r="H37" i="6" l="1"/>
  <c r="H36" i="6"/>
  <c r="H35" i="6"/>
  <c r="I34" i="6"/>
  <c r="I33" i="6"/>
  <c r="H66" i="5"/>
  <c r="H65" i="5"/>
  <c r="E64" i="5"/>
  <c r="H64" i="5" s="1"/>
  <c r="I63" i="5"/>
  <c r="I62" i="5"/>
  <c r="H75" i="4"/>
  <c r="I74" i="4"/>
  <c r="H73" i="4"/>
  <c r="I72" i="4"/>
  <c r="H71" i="4"/>
  <c r="I70" i="4"/>
  <c r="H69" i="4"/>
  <c r="I68" i="4"/>
  <c r="H67" i="4"/>
  <c r="H66" i="4"/>
  <c r="H65" i="4"/>
  <c r="I64" i="4"/>
  <c r="I63" i="4"/>
  <c r="H67" i="5" l="1"/>
  <c r="H71" i="3"/>
  <c r="I70" i="3"/>
  <c r="H67" i="3"/>
  <c r="H66" i="3"/>
  <c r="H65" i="3"/>
  <c r="H69" i="2"/>
  <c r="H68" i="2"/>
  <c r="E67" i="2"/>
  <c r="H67" i="2" s="1"/>
  <c r="I66" i="2"/>
  <c r="H42" i="1"/>
  <c r="H41" i="1"/>
  <c r="E54" i="4" l="1"/>
  <c r="E53" i="5"/>
  <c r="H53" i="5" s="1"/>
  <c r="E54" i="3"/>
  <c r="E56" i="2"/>
  <c r="E57" i="4"/>
  <c r="H51" i="5"/>
  <c r="H52" i="4"/>
  <c r="H28" i="6"/>
  <c r="H38" i="6"/>
  <c r="I27" i="6"/>
  <c r="H24" i="6"/>
  <c r="I23" i="6"/>
  <c r="H23" i="6"/>
  <c r="I22" i="6"/>
  <c r="H22" i="6"/>
  <c r="E21" i="6"/>
  <c r="H21" i="6" s="1"/>
  <c r="I20" i="6"/>
  <c r="H19" i="6"/>
  <c r="I18" i="6"/>
  <c r="H17" i="6"/>
  <c r="I16" i="6"/>
  <c r="E15" i="6"/>
  <c r="I15" i="6" s="1"/>
  <c r="I14" i="6"/>
  <c r="I13" i="6"/>
  <c r="I57" i="5"/>
  <c r="H56" i="5"/>
  <c r="E55" i="5"/>
  <c r="H55" i="5" s="1"/>
  <c r="I54" i="5"/>
  <c r="I52" i="5"/>
  <c r="H50" i="5"/>
  <c r="H49" i="5"/>
  <c r="H48" i="5"/>
  <c r="H47" i="5"/>
  <c r="I46" i="5"/>
  <c r="H45" i="5"/>
  <c r="I44" i="5"/>
  <c r="H43" i="5"/>
  <c r="H42" i="5"/>
  <c r="H41" i="5"/>
  <c r="I40" i="5"/>
  <c r="E39" i="5"/>
  <c r="H39" i="5" s="1"/>
  <c r="I38" i="5"/>
  <c r="I37" i="5"/>
  <c r="I36" i="5"/>
  <c r="H32" i="5"/>
  <c r="I31" i="5"/>
  <c r="I28" i="5"/>
  <c r="H27" i="5"/>
  <c r="I26" i="5"/>
  <c r="H26" i="5"/>
  <c r="I25" i="5"/>
  <c r="H25" i="5"/>
  <c r="E24" i="5"/>
  <c r="H24" i="5" s="1"/>
  <c r="I23" i="5"/>
  <c r="H22" i="5"/>
  <c r="H21" i="5"/>
  <c r="H20" i="5"/>
  <c r="I19" i="5"/>
  <c r="H18" i="5"/>
  <c r="I17" i="5"/>
  <c r="E16" i="5"/>
  <c r="I16" i="5" s="1"/>
  <c r="I15" i="5"/>
  <c r="I14" i="5"/>
  <c r="I13" i="5"/>
  <c r="I38" i="6" l="1"/>
  <c r="I39" i="6" s="1"/>
  <c r="H29" i="6"/>
  <c r="I29" i="6"/>
  <c r="I67" i="5"/>
  <c r="I68" i="5" s="1"/>
  <c r="I33" i="5"/>
  <c r="H33" i="5"/>
  <c r="H58" i="5" s="1"/>
  <c r="H76" i="4"/>
  <c r="I58" i="4"/>
  <c r="H57" i="4"/>
  <c r="E56" i="4"/>
  <c r="H56" i="4" s="1"/>
  <c r="I55" i="4"/>
  <c r="H54" i="4"/>
  <c r="I53" i="4"/>
  <c r="H51" i="4"/>
  <c r="H50" i="4"/>
  <c r="H49" i="4"/>
  <c r="H48" i="4"/>
  <c r="I47" i="4"/>
  <c r="H46" i="4"/>
  <c r="I45" i="4"/>
  <c r="H44" i="4"/>
  <c r="H43" i="4"/>
  <c r="H42" i="4"/>
  <c r="I41" i="4"/>
  <c r="E40" i="4"/>
  <c r="H40" i="4" s="1"/>
  <c r="I39" i="4"/>
  <c r="I38" i="4"/>
  <c r="I37" i="4"/>
  <c r="H33" i="4"/>
  <c r="I32" i="4"/>
  <c r="I29" i="4"/>
  <c r="H28" i="4"/>
  <c r="I27" i="4"/>
  <c r="H27" i="4"/>
  <c r="I26" i="4"/>
  <c r="H26" i="4"/>
  <c r="E25" i="4"/>
  <c r="H25" i="4" s="1"/>
  <c r="I24" i="4"/>
  <c r="H23" i="4"/>
  <c r="H22" i="4"/>
  <c r="H21" i="4"/>
  <c r="I20" i="4"/>
  <c r="H19" i="4"/>
  <c r="I18" i="4"/>
  <c r="E17" i="4"/>
  <c r="I17" i="4" s="1"/>
  <c r="I16" i="4"/>
  <c r="I15" i="4"/>
  <c r="I14" i="4"/>
  <c r="I13" i="4"/>
  <c r="H75" i="3"/>
  <c r="I74" i="3"/>
  <c r="H73" i="3"/>
  <c r="I72" i="3"/>
  <c r="H69" i="3"/>
  <c r="I68" i="3"/>
  <c r="H76" i="3"/>
  <c r="I64" i="3"/>
  <c r="E57" i="3"/>
  <c r="H33" i="3"/>
  <c r="I15" i="3"/>
  <c r="I63" i="3"/>
  <c r="I58" i="3"/>
  <c r="E56" i="3"/>
  <c r="H56" i="3" s="1"/>
  <c r="I55" i="3"/>
  <c r="H54" i="3"/>
  <c r="I53" i="3"/>
  <c r="H52" i="3"/>
  <c r="H51" i="3"/>
  <c r="H50" i="3"/>
  <c r="H49" i="3"/>
  <c r="H48" i="3"/>
  <c r="I47" i="3"/>
  <c r="H46" i="3"/>
  <c r="I45" i="3"/>
  <c r="H44" i="3"/>
  <c r="H43" i="3"/>
  <c r="H42" i="3"/>
  <c r="I41" i="3"/>
  <c r="E40" i="3"/>
  <c r="H40" i="3" s="1"/>
  <c r="I39" i="3"/>
  <c r="I38" i="3"/>
  <c r="I37" i="3"/>
  <c r="I32" i="3"/>
  <c r="I29" i="3"/>
  <c r="H28" i="3"/>
  <c r="I27" i="3"/>
  <c r="H27" i="3"/>
  <c r="I26" i="3"/>
  <c r="H26" i="3"/>
  <c r="E25" i="3"/>
  <c r="H25" i="3" s="1"/>
  <c r="I24" i="3"/>
  <c r="H23" i="3"/>
  <c r="H22" i="3"/>
  <c r="H21" i="3"/>
  <c r="I20" i="3"/>
  <c r="H19" i="3"/>
  <c r="I18" i="3"/>
  <c r="E17" i="3"/>
  <c r="I17" i="3" s="1"/>
  <c r="I16" i="3"/>
  <c r="I14" i="3"/>
  <c r="I13" i="3"/>
  <c r="H59" i="2"/>
  <c r="E58" i="2"/>
  <c r="I57" i="2"/>
  <c r="H50" i="2"/>
  <c r="H51" i="2"/>
  <c r="H52" i="2"/>
  <c r="H53" i="2"/>
  <c r="H54" i="2"/>
  <c r="H49" i="2"/>
  <c r="I48" i="2"/>
  <c r="H47" i="2"/>
  <c r="I46" i="2"/>
  <c r="H45" i="2"/>
  <c r="H44" i="2"/>
  <c r="H43" i="2"/>
  <c r="I42" i="2"/>
  <c r="E41" i="2"/>
  <c r="H41" i="2" s="1"/>
  <c r="I40" i="2"/>
  <c r="I39" i="2"/>
  <c r="I38" i="2"/>
  <c r="H70" i="2"/>
  <c r="I65" i="2"/>
  <c r="I60" i="2"/>
  <c r="I55" i="2"/>
  <c r="H34" i="2"/>
  <c r="I33" i="2"/>
  <c r="I30" i="2"/>
  <c r="H29" i="2"/>
  <c r="I28" i="2"/>
  <c r="H28" i="2"/>
  <c r="I27" i="2"/>
  <c r="H27" i="2"/>
  <c r="E26" i="2"/>
  <c r="H26" i="2" s="1"/>
  <c r="I25" i="2"/>
  <c r="H24" i="2"/>
  <c r="H23" i="2"/>
  <c r="H22" i="2"/>
  <c r="I21" i="2"/>
  <c r="H20" i="2"/>
  <c r="I19" i="2"/>
  <c r="E18" i="2"/>
  <c r="I18" i="2" s="1"/>
  <c r="I17" i="2"/>
  <c r="I16" i="2"/>
  <c r="I15" i="2"/>
  <c r="I30" i="1"/>
  <c r="I28" i="1"/>
  <c r="I27" i="1"/>
  <c r="H57" i="3" l="1"/>
  <c r="I35" i="2"/>
  <c r="H35" i="2"/>
  <c r="I70" i="2"/>
  <c r="I71" i="2" s="1"/>
  <c r="H58" i="2"/>
  <c r="H56" i="2"/>
  <c r="I30" i="6"/>
  <c r="I40" i="6" s="1"/>
  <c r="I41" i="6" s="1"/>
  <c r="I34" i="5"/>
  <c r="I58" i="5" s="1"/>
  <c r="I59" i="5" s="1"/>
  <c r="I69" i="5" s="1"/>
  <c r="I70" i="5" s="1"/>
  <c r="I76" i="4"/>
  <c r="I77" i="4" s="1"/>
  <c r="I34" i="4"/>
  <c r="H34" i="4"/>
  <c r="I76" i="3"/>
  <c r="I77" i="3" s="1"/>
  <c r="I34" i="3"/>
  <c r="H34" i="3"/>
  <c r="E26" i="1"/>
  <c r="E18" i="1"/>
  <c r="I18" i="1" s="1"/>
  <c r="I36" i="2" l="1"/>
  <c r="I61" i="2" s="1"/>
  <c r="H61" i="2"/>
  <c r="I35" i="4"/>
  <c r="I59" i="4" s="1"/>
  <c r="H59" i="4"/>
  <c r="I35" i="3"/>
  <c r="H59" i="3"/>
  <c r="H43" i="1"/>
  <c r="H44" i="1" s="1"/>
  <c r="I40" i="1"/>
  <c r="I39" i="1"/>
  <c r="H34" i="1"/>
  <c r="I33" i="1"/>
  <c r="H29" i="1"/>
  <c r="H28" i="1"/>
  <c r="H27" i="1"/>
  <c r="H26" i="1"/>
  <c r="I25" i="1"/>
  <c r="H24" i="1"/>
  <c r="H23" i="1"/>
  <c r="H22" i="1"/>
  <c r="I21" i="1"/>
  <c r="H20" i="1"/>
  <c r="I19" i="1"/>
  <c r="I17" i="1"/>
  <c r="I16" i="1"/>
  <c r="I15" i="1"/>
  <c r="I62" i="2" l="1"/>
  <c r="I72" i="2" s="1"/>
  <c r="I73" i="2" s="1"/>
  <c r="I59" i="3"/>
  <c r="I60" i="3" s="1"/>
  <c r="I60" i="4"/>
  <c r="I78" i="4" s="1"/>
  <c r="I79" i="4" s="1"/>
  <c r="I44" i="1"/>
  <c r="I45" i="1" s="1"/>
  <c r="H35" i="1"/>
  <c r="I35" i="1"/>
  <c r="I78" i="3" l="1"/>
  <c r="I79" i="3" s="1"/>
  <c r="I36" i="1"/>
  <c r="I47" i="1" s="1"/>
  <c r="I48" i="1" l="1"/>
</calcChain>
</file>

<file path=xl/sharedStrings.xml><?xml version="1.0" encoding="utf-8"?>
<sst xmlns="http://schemas.openxmlformats.org/spreadsheetml/2006/main" count="1230" uniqueCount="164">
  <si>
    <t>№</t>
  </si>
  <si>
    <t>Обоснование</t>
  </si>
  <si>
    <t>Наименование работ, затрат</t>
  </si>
  <si>
    <t>Ед. изм.</t>
  </si>
  <si>
    <t>Кол-во</t>
  </si>
  <si>
    <t>Цена за ед.изм., руб.</t>
  </si>
  <si>
    <t>Общая стоимость, руб.</t>
  </si>
  <si>
    <t>затрат</t>
  </si>
  <si>
    <t>материалы</t>
  </si>
  <si>
    <t>СМР</t>
  </si>
  <si>
    <t>Корпус27</t>
  </si>
  <si>
    <t>Договорная цена</t>
  </si>
  <si>
    <t>шт</t>
  </si>
  <si>
    <t>2</t>
  </si>
  <si>
    <t>цена поставки</t>
  </si>
  <si>
    <t>м</t>
  </si>
  <si>
    <t>4</t>
  </si>
  <si>
    <t>4.1</t>
  </si>
  <si>
    <t>5</t>
  </si>
  <si>
    <t>5.1</t>
  </si>
  <si>
    <t>6</t>
  </si>
  <si>
    <t>7</t>
  </si>
  <si>
    <t>7.1</t>
  </si>
  <si>
    <t>8</t>
  </si>
  <si>
    <t>8.1</t>
  </si>
  <si>
    <t>9</t>
  </si>
  <si>
    <t>м2</t>
  </si>
  <si>
    <t>9.1</t>
  </si>
  <si>
    <t>кг</t>
  </si>
  <si>
    <t>10</t>
  </si>
  <si>
    <t>м3</t>
  </si>
  <si>
    <t>10.1</t>
  </si>
  <si>
    <t>11</t>
  </si>
  <si>
    <t>11.1</t>
  </si>
  <si>
    <t>ИТОГО:</t>
  </si>
  <si>
    <t>ИТОГО  ПО РАЗДЕЛУ:</t>
  </si>
  <si>
    <t>Засыпка вручную траншей, пазух котлованов и ям, группа грунтов: 1</t>
  </si>
  <si>
    <t>Песок для строительных работ природный, карьерный (с учетом доставки поставщиком)</t>
  </si>
  <si>
    <t>ИТОГО</t>
  </si>
  <si>
    <t>ИТОГО ПО РАЗДЕЛУ</t>
  </si>
  <si>
    <t>ВСЕГО по протоколу</t>
  </si>
  <si>
    <t>В том числе НДС 20%</t>
  </si>
  <si>
    <t>ГЕНПОДРЯДЧИК</t>
  </si>
  <si>
    <t>СУБПОДРЯДЧИК:</t>
  </si>
  <si>
    <t>Генеральный директор ЗАО "РСГ"</t>
  </si>
  <si>
    <t>Директор ООО "*******"</t>
  </si>
  <si>
    <t>________________Юрьев В.Н.</t>
  </si>
  <si>
    <t>________________**************</t>
  </si>
  <si>
    <t>Чертежи: 14295-НСС</t>
  </si>
  <si>
    <t>НСС. Внутриплощадочная кабельная канализация</t>
  </si>
  <si>
    <t>Разработка грунта вручную в траншеях глубиной до 2 м без креплений с откосами, группа грунтов: 2</t>
  </si>
  <si>
    <t>Разработка траншей экскаватором "обратная лопата" с ковшом вместимостью 0,25 м3, группа грунтов: 2</t>
  </si>
  <si>
    <t>Устройство основания песчаного</t>
  </si>
  <si>
    <t>Установка  кластеров</t>
  </si>
  <si>
    <t>Кластер двойной для закрепления нескольких ПНД труб d=110 мм в блок</t>
  </si>
  <si>
    <t>Устройство трубопроводов из полиэтиленовых труб: до 4-х отверстий</t>
  </si>
  <si>
    <t>Труба гладкая из полиэтилена низкого давления тип "С" D=110 мм, S=8.1 мм, L=12 ПНД SDR 13,6 «С»</t>
  </si>
  <si>
    <t>Муфта полиэтиленовая канализационная надвижная для соединения труб SDR одного диаметра</t>
  </si>
  <si>
    <t>Заглушка из полипропилена для защиты трубы ПНД Д-110 мм</t>
  </si>
  <si>
    <t>Кабельная траншея</t>
  </si>
  <si>
    <t>Покрытие кабеля: лентой сигнальной типа "Электро" одного кабеля</t>
  </si>
  <si>
    <t>Покрытие кабеля: лентой сигнальной типа "Электро" каждого последующего</t>
  </si>
  <si>
    <t>Лента сигнальная с надписью: "Осторожно! Оптический кабель", желтая, рулон - 500 п.м, ширина 70 мм, толщина 100 мкм</t>
  </si>
  <si>
    <t>Водоотлив: из траншей</t>
  </si>
  <si>
    <t>Засыпка вручную траншей щебнем</t>
  </si>
  <si>
    <t>Щебень гранитный марки 1200, фpакция 20-40 мм (с учетом доставки поставщиком)</t>
  </si>
  <si>
    <t>Устройство кабельного ввода в Корпус 27</t>
  </si>
  <si>
    <t>Раздел 2</t>
  </si>
  <si>
    <t>Раздел 1</t>
  </si>
  <si>
    <t>Пробивка проемов 300*300*250 мм в конструкциях: из железобетона</t>
  </si>
  <si>
    <t>Заделка проема</t>
  </si>
  <si>
    <t>Корпус26</t>
  </si>
  <si>
    <t>Итого</t>
  </si>
  <si>
    <t>Итого по разделу</t>
  </si>
  <si>
    <t>Устройство основания: щебеночного</t>
  </si>
  <si>
    <t>Устройство колодцев железобетонных сборных типовых, собранных на трассе, устанавливаемых на пешеходной части: ККС-3</t>
  </si>
  <si>
    <t>Кабельный колодец связи сборный железобетонный 1950х1160х1800 мм в варианте исполнения «ГЕК» (с ершами и кронштейнами)</t>
  </si>
  <si>
    <t>Консоль чугунная на два места ККЧ-2</t>
  </si>
  <si>
    <t>Болт консольный в комплекте с гайкой и шайбой</t>
  </si>
  <si>
    <t>Устройство ввода труб в колодцы</t>
  </si>
  <si>
    <t>канал</t>
  </si>
  <si>
    <t>Устройство кабельного колодца ККС-3 (К-1)</t>
  </si>
  <si>
    <t>Муфта защитная для прохода ПНД труб Д=110 мм через ж/б колодец</t>
  </si>
  <si>
    <t>Установка люка в колодцах: на пешеходной части</t>
  </si>
  <si>
    <t>Кольцо опорное КО-ЧП</t>
  </si>
  <si>
    <t>Кольцо опорное КО-1,5</t>
  </si>
  <si>
    <t>Люк легкого типа  ГТС из серого чугуна, без нижней стальной крышки. Д-666, Длаза-600, высота 75 мм (Л)</t>
  </si>
  <si>
    <t>Нижняя крышка люка, оснащенная устройством запорным типа "Краб"</t>
  </si>
  <si>
    <t>Набор крепления люка СНКЛ-3</t>
  </si>
  <si>
    <t>Ключ для отпирания запорного устройства типа "Краб"</t>
  </si>
  <si>
    <t>Огрунтовка колодца ККСр-3 в 3 слоя однокомпонентным материалом на каучуково-смоляной основе "Праймер Гермокрон"</t>
  </si>
  <si>
    <t>Праймер "Гермокрон"</t>
  </si>
  <si>
    <t>Гидроизоляция колодца мастикой в 2 слоя</t>
  </si>
  <si>
    <t>Мастика "Гермокрон-гидро"</t>
  </si>
  <si>
    <t>Разбавитель "Гермокрон-нафта"</t>
  </si>
  <si>
    <t>Устройство кабельного ввода в Корпус 26</t>
  </si>
  <si>
    <t>Корпус29</t>
  </si>
  <si>
    <t>Доработка грунта вручную в траншеях, группа грунтов 2</t>
  </si>
  <si>
    <t>Устройство кабельного колодца ККС-3 (К-2,3)</t>
  </si>
  <si>
    <t>Устройство кабельного ввода в Корпус 29</t>
  </si>
  <si>
    <t>Труба ввода и ввывода кабеля, из оцинкованной стали, изогнутая под углом 90 град Труба ТВВК тип 1</t>
  </si>
  <si>
    <t>Ящик протяжной или коробка, размер, мм, до: 500х500</t>
  </si>
  <si>
    <t>Корпус28</t>
  </si>
  <si>
    <t>Устройство кабельного колодца ККС-3 (К-5, 6, 7)</t>
  </si>
  <si>
    <t>Корпус 25</t>
  </si>
  <si>
    <t>Раздел 3</t>
  </si>
  <si>
    <t xml:space="preserve"> ПРОТОКОЛ СОГЛАСОВАНИЯ ДОГОВОРНОЙ ЦЕНЫ № 5</t>
  </si>
  <si>
    <t>Корпус 24</t>
  </si>
  <si>
    <t>Устройство кабельного колодца ККС-3 (К-4)</t>
  </si>
  <si>
    <t>Устройство кабельного ввода в Корпус 25</t>
  </si>
  <si>
    <t>л</t>
  </si>
  <si>
    <t>УТВЕРЖДАЮ:</t>
  </si>
  <si>
    <t>Директор по строительству ЗАО "РСГ"</t>
  </si>
  <si>
    <t>________________________Иванов С.В.</t>
  </si>
  <si>
    <t>"_________" ______________2021 г</t>
  </si>
  <si>
    <t>Ведомость объемов работ №1</t>
  </si>
  <si>
    <t>Наружные сети связи. Устройство внутриплощадочной кабельной канализации связи.</t>
  </si>
  <si>
    <t>Объект«Многоэтажные жилые дома стр. поз. № 26, № 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27</t>
  </si>
  <si>
    <t>Главный инженер</t>
  </si>
  <si>
    <t>Флоренко С.В.</t>
  </si>
  <si>
    <t>Начальник ПТО</t>
  </si>
  <si>
    <t>Захаров А.А.</t>
  </si>
  <si>
    <t>Начальник СДО</t>
  </si>
  <si>
    <t>Савостян Е.С.</t>
  </si>
  <si>
    <t>1</t>
  </si>
  <si>
    <t>Цементный безусадочный раствор</t>
  </si>
  <si>
    <t>Дегидрол 7</t>
  </si>
  <si>
    <t>Заделка проема после укладки труб ПНД с гидроизоляцией</t>
  </si>
  <si>
    <t>Дегидрол5</t>
  </si>
  <si>
    <t>Ведомость объемов работ №2</t>
  </si>
  <si>
    <t>3</t>
  </si>
  <si>
    <t>3.1</t>
  </si>
  <si>
    <t>5.2</t>
  </si>
  <si>
    <t>5.3</t>
  </si>
  <si>
    <t>6.1</t>
  </si>
  <si>
    <t>2.1</t>
  </si>
  <si>
    <t>2.2</t>
  </si>
  <si>
    <t>2.3</t>
  </si>
  <si>
    <t>ВСЕГО по ведомости</t>
  </si>
  <si>
    <t>4.2</t>
  </si>
  <si>
    <t>4.3</t>
  </si>
  <si>
    <t>6.2</t>
  </si>
  <si>
    <t>6.3</t>
  </si>
  <si>
    <t>6.4</t>
  </si>
  <si>
    <t>6.5</t>
  </si>
  <si>
    <t>6.6</t>
  </si>
  <si>
    <t>8.2</t>
  </si>
  <si>
    <t>Заделка проемов после укладки труб ПНД с гидроизоляцией</t>
  </si>
  <si>
    <t>Объект«Многоэтажные жилые дома стр. поз. № 26, № 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26.</t>
  </si>
  <si>
    <t>ВЕДОМОСТЬ ОБЪЕМОВ РАБОТ №3</t>
  </si>
  <si>
    <t>Объект«Многоэтажные жилые дома стр. поз. № 26, № 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29.</t>
  </si>
  <si>
    <t>Ящик протяжной, 400*400*200 мм,из стали с лакокрасочным покрытием (К654У24)</t>
  </si>
  <si>
    <t>Трубы стальные в траншее, диаметр, мм, до: 80</t>
  </si>
  <si>
    <t>Монтаж лотка стального для защиты кабельных вводов</t>
  </si>
  <si>
    <t>Лоток неперфорированный из оцинкованной стали, толщина ст 1,2 мм, 200*50*3000</t>
  </si>
  <si>
    <t>Монтаж труб стальных по установленным конструкциям, диаметром до 50 мм</t>
  </si>
  <si>
    <t>Труба стальная, электросварная, прямошовная 45*2,00</t>
  </si>
  <si>
    <t>Цементный безусадочный раствор KNAUF</t>
  </si>
  <si>
    <t>Пробивка проемов 350*100*160 мм в конструкциях: из железобетона</t>
  </si>
  <si>
    <t xml:space="preserve"> ВЕДОМОСТЬ ОБЪЕМОВ РАБОТ № 4</t>
  </si>
  <si>
    <t xml:space="preserve">Объект«Многоэтажные жилые дома стр. поз. № 24, № 25, надземная автостоянка Корпус 28,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II этап строительства. Корпус 28.        
</t>
  </si>
  <si>
    <t>Объект«Многоэтажные жилые дома стр. поз. № 24, № 25, надземная автостоянка Корпус 28,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25.</t>
  </si>
  <si>
    <t>ВЕДОМОСТЬ ОБЪЕМОВ РАБОТ № 6</t>
  </si>
  <si>
    <t xml:space="preserve">Объект«Многоэтажные жилые дома стр. поз. № 24, № 25, надземная автостоянка Корпус 28,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24.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</si>
</sst>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3" xfId="0" applyFont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48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Border="1" applyAlignment="1">
      <alignment vertical="center" wrapText="1"/>
    </xf>
    <xf numFmtId="43" fontId="2" fillId="0" borderId="0" xfId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2" borderId="62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Fill="1" applyBorder="1" applyAlignment="1">
      <alignment horizontal="center" vertical="center" wrapText="1"/>
    </xf>
    <xf numFmtId="4" fontId="3" fillId="0" borderId="6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3" fillId="0" borderId="6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2" borderId="55" xfId="0" applyNumberFormat="1" applyFont="1" applyFill="1" applyBorder="1" applyAlignment="1">
      <alignment horizontal="center" vertical="center" wrapText="1"/>
    </xf>
    <xf numFmtId="4" fontId="3" fillId="2" borderId="31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60" zoomScaleNormal="100" workbookViewId="0">
      <selection activeCell="A33" sqref="A33:XFD34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G3" s="189" t="s">
        <v>113</v>
      </c>
      <c r="H3" s="189"/>
      <c r="I3" s="189"/>
    </row>
    <row r="4" spans="1:10" x14ac:dyDescent="0.25">
      <c r="G4" s="183"/>
      <c r="H4" s="189" t="s">
        <v>114</v>
      </c>
      <c r="I4" s="189"/>
    </row>
    <row r="6" spans="1:10" x14ac:dyDescent="0.25">
      <c r="F6" s="4"/>
      <c r="G6" s="4"/>
      <c r="H6" s="4"/>
      <c r="I6" s="4"/>
    </row>
    <row r="7" spans="1:10" ht="12.75" customHeight="1" x14ac:dyDescent="0.25">
      <c r="A7" s="193" t="s">
        <v>115</v>
      </c>
      <c r="B7" s="193"/>
      <c r="C7" s="193"/>
      <c r="D7" s="193"/>
      <c r="E7" s="193"/>
      <c r="F7" s="193"/>
      <c r="G7" s="193"/>
      <c r="H7" s="193"/>
      <c r="I7" s="193"/>
    </row>
    <row r="8" spans="1:10" ht="12.75" customHeight="1" x14ac:dyDescent="0.25">
      <c r="A8" s="193" t="s">
        <v>116</v>
      </c>
      <c r="B8" s="193"/>
      <c r="C8" s="193"/>
      <c r="D8" s="193"/>
      <c r="E8" s="193"/>
      <c r="F8" s="193"/>
      <c r="G8" s="193"/>
      <c r="H8" s="193"/>
      <c r="I8" s="193"/>
    </row>
    <row r="9" spans="1:10" ht="50.25" customHeight="1" x14ac:dyDescent="0.25">
      <c r="A9" s="193" t="s">
        <v>117</v>
      </c>
      <c r="B9" s="193"/>
      <c r="C9" s="193"/>
      <c r="D9" s="193"/>
      <c r="E9" s="193"/>
      <c r="F9" s="193"/>
      <c r="G9" s="193"/>
      <c r="H9" s="193"/>
      <c r="I9" s="193"/>
    </row>
    <row r="10" spans="1:10" s="6" customFormat="1" ht="15.75" thickBot="1" x14ac:dyDescent="0.3">
      <c r="A10" s="1"/>
      <c r="B10" s="1"/>
      <c r="C10" s="5" t="s">
        <v>48</v>
      </c>
      <c r="D10" s="1"/>
      <c r="E10" s="1"/>
      <c r="F10" s="2"/>
      <c r="G10" s="2"/>
      <c r="H10" s="2"/>
      <c r="I10" s="2"/>
    </row>
    <row r="11" spans="1:10" s="6" customFormat="1" ht="12.75" customHeight="1" x14ac:dyDescent="0.25">
      <c r="A11" s="194" t="s">
        <v>0</v>
      </c>
      <c r="B11" s="7" t="s">
        <v>1</v>
      </c>
      <c r="C11" s="194" t="s">
        <v>2</v>
      </c>
      <c r="D11" s="194" t="s">
        <v>3</v>
      </c>
      <c r="E11" s="194" t="s">
        <v>4</v>
      </c>
      <c r="F11" s="191" t="s">
        <v>5</v>
      </c>
      <c r="G11" s="192"/>
      <c r="H11" s="191" t="s">
        <v>6</v>
      </c>
      <c r="I11" s="192"/>
    </row>
    <row r="12" spans="1:10" ht="15.75" thickBot="1" x14ac:dyDescent="0.3">
      <c r="A12" s="195"/>
      <c r="B12" s="8" t="s">
        <v>7</v>
      </c>
      <c r="C12" s="195"/>
      <c r="D12" s="195"/>
      <c r="E12" s="195"/>
      <c r="F12" s="9" t="s">
        <v>8</v>
      </c>
      <c r="G12" s="10" t="s">
        <v>9</v>
      </c>
      <c r="H12" s="9" t="s">
        <v>8</v>
      </c>
      <c r="I12" s="10" t="s">
        <v>9</v>
      </c>
    </row>
    <row r="13" spans="1:10" ht="15.75" thickBot="1" x14ac:dyDescent="0.3">
      <c r="A13" s="11"/>
      <c r="B13" s="12" t="s">
        <v>10</v>
      </c>
      <c r="C13" s="12" t="s">
        <v>49</v>
      </c>
      <c r="D13" s="13"/>
      <c r="E13" s="13"/>
      <c r="F13" s="13"/>
      <c r="G13" s="13"/>
      <c r="H13" s="13"/>
      <c r="I13" s="14"/>
    </row>
    <row r="14" spans="1:10" ht="15.75" thickBot="1" x14ac:dyDescent="0.3">
      <c r="A14" s="15"/>
      <c r="B14" s="15" t="s">
        <v>68</v>
      </c>
      <c r="C14" s="16" t="s">
        <v>59</v>
      </c>
      <c r="D14" s="15"/>
      <c r="E14" s="16"/>
      <c r="F14" s="15"/>
      <c r="G14" s="16"/>
      <c r="H14" s="15"/>
      <c r="I14" s="17"/>
    </row>
    <row r="15" spans="1:10" ht="28.5" x14ac:dyDescent="0.25">
      <c r="A15" s="18">
        <v>1</v>
      </c>
      <c r="B15" s="18" t="s">
        <v>11</v>
      </c>
      <c r="C15" s="19" t="s">
        <v>50</v>
      </c>
      <c r="D15" s="18" t="s">
        <v>30</v>
      </c>
      <c r="E15" s="20">
        <v>6.9</v>
      </c>
      <c r="F15" s="21"/>
      <c r="G15" s="22">
        <v>0</v>
      </c>
      <c r="H15" s="23"/>
      <c r="I15" s="24">
        <f t="shared" ref="I15" si="0">E15*G15</f>
        <v>0</v>
      </c>
      <c r="J15" s="6"/>
    </row>
    <row r="16" spans="1:10" ht="28.5" x14ac:dyDescent="0.25">
      <c r="A16" s="25" t="s">
        <v>13</v>
      </c>
      <c r="B16" s="26" t="s">
        <v>11</v>
      </c>
      <c r="C16" s="27" t="s">
        <v>51</v>
      </c>
      <c r="D16" s="26" t="s">
        <v>30</v>
      </c>
      <c r="E16" s="28">
        <v>6.97</v>
      </c>
      <c r="F16" s="29"/>
      <c r="G16" s="30">
        <v>0</v>
      </c>
      <c r="H16" s="31"/>
      <c r="I16" s="32">
        <f>E16*G16</f>
        <v>0</v>
      </c>
    </row>
    <row r="17" spans="1:9" ht="28.5" x14ac:dyDescent="0.25">
      <c r="A17" s="42" t="s">
        <v>130</v>
      </c>
      <c r="B17" s="26" t="s">
        <v>11</v>
      </c>
      <c r="C17" s="47" t="s">
        <v>52</v>
      </c>
      <c r="D17" s="43" t="s">
        <v>30</v>
      </c>
      <c r="E17" s="48">
        <v>1.59</v>
      </c>
      <c r="F17" s="49"/>
      <c r="G17" s="45">
        <v>0</v>
      </c>
      <c r="H17" s="40"/>
      <c r="I17" s="46">
        <f>E17*G17</f>
        <v>0</v>
      </c>
    </row>
    <row r="18" spans="1:9" ht="35.25" customHeight="1" x14ac:dyDescent="0.25">
      <c r="A18" s="33" t="s">
        <v>131</v>
      </c>
      <c r="B18" s="34" t="s">
        <v>14</v>
      </c>
      <c r="C18" s="35" t="s">
        <v>37</v>
      </c>
      <c r="D18" s="43" t="s">
        <v>12</v>
      </c>
      <c r="E18" s="137">
        <f>E17*1.1</f>
        <v>1.75</v>
      </c>
      <c r="F18" s="49"/>
      <c r="G18" s="45">
        <v>0</v>
      </c>
      <c r="H18" s="40"/>
      <c r="I18" s="46">
        <f>E18*G18</f>
        <v>0</v>
      </c>
    </row>
    <row r="19" spans="1:9" ht="28.5" x14ac:dyDescent="0.25">
      <c r="A19" s="25" t="s">
        <v>16</v>
      </c>
      <c r="B19" s="26" t="s">
        <v>11</v>
      </c>
      <c r="C19" s="47" t="s">
        <v>53</v>
      </c>
      <c r="D19" s="43" t="s">
        <v>12</v>
      </c>
      <c r="E19" s="48">
        <v>20</v>
      </c>
      <c r="F19" s="49"/>
      <c r="G19" s="45">
        <v>0</v>
      </c>
      <c r="H19" s="40"/>
      <c r="I19" s="46">
        <f>E19*G19</f>
        <v>0</v>
      </c>
    </row>
    <row r="20" spans="1:9" ht="30" x14ac:dyDescent="0.25">
      <c r="A20" s="34" t="s">
        <v>17</v>
      </c>
      <c r="B20" s="34" t="s">
        <v>14</v>
      </c>
      <c r="C20" s="50" t="s">
        <v>54</v>
      </c>
      <c r="D20" s="36" t="s">
        <v>12</v>
      </c>
      <c r="E20" s="37">
        <v>20</v>
      </c>
      <c r="F20" s="49">
        <v>0</v>
      </c>
      <c r="G20" s="39"/>
      <c r="H20" s="40">
        <f>E20*F20</f>
        <v>0</v>
      </c>
      <c r="I20" s="41"/>
    </row>
    <row r="21" spans="1:9" ht="28.5" x14ac:dyDescent="0.25">
      <c r="A21" s="42" t="s">
        <v>18</v>
      </c>
      <c r="B21" s="26" t="s">
        <v>11</v>
      </c>
      <c r="C21" s="51" t="s">
        <v>55</v>
      </c>
      <c r="D21" s="43" t="s">
        <v>15</v>
      </c>
      <c r="E21" s="48">
        <v>77.2</v>
      </c>
      <c r="F21" s="38"/>
      <c r="G21" s="45">
        <v>0</v>
      </c>
      <c r="H21" s="40"/>
      <c r="I21" s="46">
        <f>E21*G21</f>
        <v>0</v>
      </c>
    </row>
    <row r="22" spans="1:9" s="53" customFormat="1" ht="30" x14ac:dyDescent="0.25">
      <c r="A22" s="33" t="s">
        <v>19</v>
      </c>
      <c r="B22" s="34" t="s">
        <v>14</v>
      </c>
      <c r="C22" s="52" t="s">
        <v>56</v>
      </c>
      <c r="D22" s="36" t="s">
        <v>15</v>
      </c>
      <c r="E22" s="37">
        <v>77.2</v>
      </c>
      <c r="F22" s="38">
        <v>0</v>
      </c>
      <c r="G22" s="39"/>
      <c r="H22" s="40">
        <f t="shared" ref="H22:H24" si="1">E22*F22</f>
        <v>0</v>
      </c>
      <c r="I22" s="41"/>
    </row>
    <row r="23" spans="1:9" s="53" customFormat="1" ht="30" x14ac:dyDescent="0.25">
      <c r="A23" s="33" t="s">
        <v>132</v>
      </c>
      <c r="B23" s="34" t="s">
        <v>14</v>
      </c>
      <c r="C23" s="52" t="s">
        <v>57</v>
      </c>
      <c r="D23" s="36" t="s">
        <v>12</v>
      </c>
      <c r="E23" s="37">
        <v>7</v>
      </c>
      <c r="F23" s="38">
        <v>0</v>
      </c>
      <c r="G23" s="39"/>
      <c r="H23" s="40">
        <f t="shared" si="1"/>
        <v>0</v>
      </c>
      <c r="I23" s="41"/>
    </row>
    <row r="24" spans="1:9" x14ac:dyDescent="0.25">
      <c r="A24" s="33" t="s">
        <v>133</v>
      </c>
      <c r="B24" s="34" t="s">
        <v>14</v>
      </c>
      <c r="C24" s="52" t="s">
        <v>58</v>
      </c>
      <c r="D24" s="36" t="s">
        <v>12</v>
      </c>
      <c r="E24" s="37">
        <v>8</v>
      </c>
      <c r="F24" s="38">
        <v>0</v>
      </c>
      <c r="G24" s="45"/>
      <c r="H24" s="40">
        <f t="shared" si="1"/>
        <v>0</v>
      </c>
      <c r="I24" s="46"/>
    </row>
    <row r="25" spans="1:9" ht="28.5" x14ac:dyDescent="0.25">
      <c r="A25" s="55" t="s">
        <v>20</v>
      </c>
      <c r="B25" s="42" t="s">
        <v>11</v>
      </c>
      <c r="C25" s="56" t="s">
        <v>36</v>
      </c>
      <c r="D25" s="57" t="s">
        <v>30</v>
      </c>
      <c r="E25" s="58">
        <v>11.29</v>
      </c>
      <c r="F25" s="59"/>
      <c r="G25" s="60">
        <v>0</v>
      </c>
      <c r="H25" s="61"/>
      <c r="I25" s="62">
        <f>E25*G25</f>
        <v>0</v>
      </c>
    </row>
    <row r="26" spans="1:9" ht="31.5" customHeight="1" x14ac:dyDescent="0.25">
      <c r="A26" s="63" t="s">
        <v>134</v>
      </c>
      <c r="B26" s="34" t="s">
        <v>14</v>
      </c>
      <c r="C26" s="64" t="s">
        <v>37</v>
      </c>
      <c r="D26" s="65" t="s">
        <v>30</v>
      </c>
      <c r="E26" s="138">
        <f>E25*1.1</f>
        <v>12.42</v>
      </c>
      <c r="F26" s="38">
        <v>0</v>
      </c>
      <c r="G26" s="60"/>
      <c r="H26" s="66">
        <f t="shared" ref="H26:H29" si="2">E26*F26</f>
        <v>0</v>
      </c>
      <c r="I26" s="62"/>
    </row>
    <row r="27" spans="1:9" ht="28.5" x14ac:dyDescent="0.25">
      <c r="A27" s="55" t="s">
        <v>21</v>
      </c>
      <c r="B27" s="42" t="s">
        <v>11</v>
      </c>
      <c r="C27" s="101" t="s">
        <v>60</v>
      </c>
      <c r="D27" s="43" t="s">
        <v>15</v>
      </c>
      <c r="E27" s="48">
        <v>19.5</v>
      </c>
      <c r="F27" s="102"/>
      <c r="G27" s="60">
        <v>0</v>
      </c>
      <c r="H27" s="61">
        <f t="shared" si="2"/>
        <v>0</v>
      </c>
      <c r="I27" s="62">
        <f>E27*G27</f>
        <v>0</v>
      </c>
    </row>
    <row r="28" spans="1:9" ht="28.5" x14ac:dyDescent="0.25">
      <c r="A28" s="55" t="s">
        <v>23</v>
      </c>
      <c r="B28" s="42" t="s">
        <v>11</v>
      </c>
      <c r="C28" s="101" t="s">
        <v>61</v>
      </c>
      <c r="D28" s="43" t="s">
        <v>15</v>
      </c>
      <c r="E28" s="48">
        <v>19.5</v>
      </c>
      <c r="F28" s="102"/>
      <c r="G28" s="60">
        <v>0</v>
      </c>
      <c r="H28" s="61">
        <f t="shared" si="2"/>
        <v>0</v>
      </c>
      <c r="I28" s="62">
        <f>E28*G28</f>
        <v>0</v>
      </c>
    </row>
    <row r="29" spans="1:9" ht="48.75" customHeight="1" x14ac:dyDescent="0.25">
      <c r="A29" s="63" t="s">
        <v>24</v>
      </c>
      <c r="B29" s="34" t="s">
        <v>14</v>
      </c>
      <c r="C29" s="54" t="s">
        <v>62</v>
      </c>
      <c r="D29" s="68" t="s">
        <v>15</v>
      </c>
      <c r="E29" s="69">
        <v>39</v>
      </c>
      <c r="F29" s="38">
        <v>0</v>
      </c>
      <c r="G29" s="45"/>
      <c r="H29" s="40">
        <f t="shared" si="2"/>
        <v>0</v>
      </c>
      <c r="I29" s="62"/>
    </row>
    <row r="30" spans="1:9" ht="28.5" x14ac:dyDescent="0.25">
      <c r="A30" s="55" t="s">
        <v>25</v>
      </c>
      <c r="B30" s="42" t="s">
        <v>11</v>
      </c>
      <c r="C30" s="139" t="s">
        <v>63</v>
      </c>
      <c r="D30" s="140" t="s">
        <v>30</v>
      </c>
      <c r="E30" s="141">
        <v>1</v>
      </c>
      <c r="F30" s="59"/>
      <c r="G30" s="60">
        <v>0</v>
      </c>
      <c r="H30" s="61"/>
      <c r="I30" s="62">
        <f>E30*G30</f>
        <v>0</v>
      </c>
    </row>
    <row r="31" spans="1:9" ht="28.5" x14ac:dyDescent="0.25">
      <c r="A31" s="55" t="s">
        <v>29</v>
      </c>
      <c r="B31" s="42" t="s">
        <v>11</v>
      </c>
      <c r="C31" s="56" t="s">
        <v>64</v>
      </c>
      <c r="D31" s="57" t="s">
        <v>30</v>
      </c>
      <c r="E31" s="58">
        <v>1.21</v>
      </c>
      <c r="F31" s="59"/>
      <c r="G31" s="60">
        <v>0</v>
      </c>
      <c r="H31" s="61"/>
      <c r="I31" s="62">
        <f>E31*G31</f>
        <v>0</v>
      </c>
    </row>
    <row r="32" spans="1:9" ht="30.75" thickBot="1" x14ac:dyDescent="0.3">
      <c r="A32" s="63" t="s">
        <v>31</v>
      </c>
      <c r="B32" s="34" t="s">
        <v>14</v>
      </c>
      <c r="C32" s="64" t="s">
        <v>65</v>
      </c>
      <c r="D32" s="65" t="s">
        <v>28</v>
      </c>
      <c r="E32" s="142">
        <f>1.21*1.24</f>
        <v>1.5</v>
      </c>
      <c r="F32" s="38">
        <v>0</v>
      </c>
      <c r="G32" s="60"/>
      <c r="H32" s="66">
        <f t="shared" ref="H32" si="3">E32*F32</f>
        <v>0</v>
      </c>
      <c r="I32" s="62"/>
    </row>
    <row r="33" spans="1:9" ht="28.5" hidden="1" x14ac:dyDescent="0.25">
      <c r="A33" s="55" t="s">
        <v>29</v>
      </c>
      <c r="B33" s="42" t="s">
        <v>11</v>
      </c>
      <c r="C33" s="56"/>
      <c r="D33" s="57" t="s">
        <v>30</v>
      </c>
      <c r="E33" s="58"/>
      <c r="F33" s="59"/>
      <c r="G33" s="60">
        <v>0</v>
      </c>
      <c r="H33" s="61"/>
      <c r="I33" s="62">
        <f>E33*G33</f>
        <v>0</v>
      </c>
    </row>
    <row r="34" spans="1:9" ht="31.5" hidden="1" customHeight="1" thickBot="1" x14ac:dyDescent="0.3">
      <c r="A34" s="63" t="s">
        <v>31</v>
      </c>
      <c r="B34" s="34"/>
      <c r="C34" s="64"/>
      <c r="D34" s="65" t="s">
        <v>28</v>
      </c>
      <c r="E34" s="142"/>
      <c r="F34" s="38">
        <v>0</v>
      </c>
      <c r="G34" s="60"/>
      <c r="H34" s="66">
        <f t="shared" ref="H34" si="4">E34*F34</f>
        <v>0</v>
      </c>
      <c r="I34" s="62"/>
    </row>
    <row r="35" spans="1:9" ht="15.75" thickBot="1" x14ac:dyDescent="0.3">
      <c r="A35" s="73"/>
      <c r="B35" s="73"/>
      <c r="C35" s="74" t="s">
        <v>34</v>
      </c>
      <c r="D35" s="75"/>
      <c r="E35" s="75"/>
      <c r="F35" s="76"/>
      <c r="G35" s="77"/>
      <c r="H35" s="78">
        <f>SUM(H17:H34)</f>
        <v>0</v>
      </c>
      <c r="I35" s="79">
        <f>SUM(I15:I34)</f>
        <v>0</v>
      </c>
    </row>
    <row r="36" spans="1:9" ht="15.75" thickBot="1" x14ac:dyDescent="0.3">
      <c r="A36" s="80"/>
      <c r="B36" s="80"/>
      <c r="C36" s="81" t="s">
        <v>35</v>
      </c>
      <c r="D36" s="82"/>
      <c r="E36" s="82"/>
      <c r="F36" s="83"/>
      <c r="G36" s="84"/>
      <c r="H36" s="85"/>
      <c r="I36" s="86">
        <f>H35+I35</f>
        <v>0</v>
      </c>
    </row>
    <row r="37" spans="1:9" ht="15.75" thickBot="1" x14ac:dyDescent="0.3">
      <c r="A37" s="87"/>
      <c r="B37" s="87"/>
      <c r="C37" s="88"/>
      <c r="D37" s="89"/>
      <c r="E37" s="89"/>
      <c r="F37" s="90"/>
      <c r="G37" s="91"/>
      <c r="H37" s="92"/>
      <c r="I37" s="93"/>
    </row>
    <row r="38" spans="1:9" ht="15.75" thickBot="1" x14ac:dyDescent="0.3">
      <c r="A38" s="73"/>
      <c r="B38" s="110" t="s">
        <v>67</v>
      </c>
      <c r="C38" s="94" t="s">
        <v>66</v>
      </c>
      <c r="D38" s="75"/>
      <c r="E38" s="75"/>
      <c r="F38" s="76"/>
      <c r="G38" s="77"/>
      <c r="H38" s="95"/>
      <c r="I38" s="79"/>
    </row>
    <row r="39" spans="1:9" ht="28.5" x14ac:dyDescent="0.25">
      <c r="A39" s="25" t="s">
        <v>124</v>
      </c>
      <c r="B39" s="25" t="s">
        <v>11</v>
      </c>
      <c r="C39" s="173" t="s">
        <v>69</v>
      </c>
      <c r="D39" s="174" t="s">
        <v>12</v>
      </c>
      <c r="E39" s="174">
        <v>1</v>
      </c>
      <c r="F39" s="175"/>
      <c r="G39" s="22">
        <v>0</v>
      </c>
      <c r="H39" s="176"/>
      <c r="I39" s="177">
        <f t="shared" ref="I39:I40" si="5">E39*G39</f>
        <v>0</v>
      </c>
    </row>
    <row r="40" spans="1:9" ht="28.5" x14ac:dyDescent="0.25">
      <c r="A40" s="42" t="s">
        <v>13</v>
      </c>
      <c r="B40" s="25" t="s">
        <v>11</v>
      </c>
      <c r="C40" s="56" t="s">
        <v>127</v>
      </c>
      <c r="D40" s="57" t="s">
        <v>12</v>
      </c>
      <c r="E40" s="98">
        <v>1</v>
      </c>
      <c r="F40" s="44"/>
      <c r="G40" s="60">
        <v>0</v>
      </c>
      <c r="H40" s="61"/>
      <c r="I40" s="62">
        <f t="shared" si="5"/>
        <v>0</v>
      </c>
    </row>
    <row r="41" spans="1:9" x14ac:dyDescent="0.25">
      <c r="A41" s="33" t="s">
        <v>135</v>
      </c>
      <c r="B41" s="34" t="s">
        <v>14</v>
      </c>
      <c r="C41" s="64" t="s">
        <v>125</v>
      </c>
      <c r="D41" s="65" t="s">
        <v>30</v>
      </c>
      <c r="E41" s="178">
        <v>3.15E-2</v>
      </c>
      <c r="F41" s="38">
        <v>0</v>
      </c>
      <c r="G41" s="155"/>
      <c r="H41" s="66">
        <f>E41*F41</f>
        <v>0</v>
      </c>
      <c r="I41" s="156"/>
    </row>
    <row r="42" spans="1:9" x14ac:dyDescent="0.25">
      <c r="A42" s="33" t="s">
        <v>136</v>
      </c>
      <c r="B42" s="34" t="s">
        <v>14</v>
      </c>
      <c r="C42" s="64" t="s">
        <v>126</v>
      </c>
      <c r="D42" s="65" t="s">
        <v>28</v>
      </c>
      <c r="E42" s="178">
        <v>1.5</v>
      </c>
      <c r="F42" s="38">
        <v>0</v>
      </c>
      <c r="G42" s="155"/>
      <c r="H42" s="66">
        <f>E42*F42</f>
        <v>0</v>
      </c>
      <c r="I42" s="156"/>
    </row>
    <row r="43" spans="1:9" ht="15.75" thickBot="1" x14ac:dyDescent="0.3">
      <c r="A43" s="33" t="s">
        <v>137</v>
      </c>
      <c r="B43" s="33" t="s">
        <v>14</v>
      </c>
      <c r="C43" s="67" t="s">
        <v>128</v>
      </c>
      <c r="D43" s="99" t="s">
        <v>28</v>
      </c>
      <c r="E43" s="99">
        <v>1.1299999999999999</v>
      </c>
      <c r="F43" s="38">
        <v>0</v>
      </c>
      <c r="G43" s="45"/>
      <c r="H43" s="40">
        <f t="shared" ref="H43" si="6">E43*F43</f>
        <v>0</v>
      </c>
      <c r="I43" s="46"/>
    </row>
    <row r="44" spans="1:9" ht="15.75" thickBot="1" x14ac:dyDescent="0.3">
      <c r="A44" s="73"/>
      <c r="B44" s="73"/>
      <c r="C44" s="74" t="s">
        <v>38</v>
      </c>
      <c r="D44" s="15"/>
      <c r="E44" s="15"/>
      <c r="F44" s="78"/>
      <c r="G44" s="106"/>
      <c r="H44" s="78">
        <f>SUM(H43:H43)</f>
        <v>0</v>
      </c>
      <c r="I44" s="106">
        <f>SUM(I39:I43)</f>
        <v>0</v>
      </c>
    </row>
    <row r="45" spans="1:9" ht="15.75" thickBot="1" x14ac:dyDescent="0.3">
      <c r="A45" s="110"/>
      <c r="B45" s="110"/>
      <c r="C45" s="74" t="s">
        <v>39</v>
      </c>
      <c r="D45" s="15"/>
      <c r="E45" s="15"/>
      <c r="F45" s="78"/>
      <c r="G45" s="106"/>
      <c r="H45" s="78"/>
      <c r="I45" s="106">
        <f>H44+I44</f>
        <v>0</v>
      </c>
    </row>
    <row r="46" spans="1:9" x14ac:dyDescent="0.25">
      <c r="A46" s="87"/>
      <c r="B46" s="87"/>
      <c r="C46" s="109"/>
      <c r="D46" s="168"/>
      <c r="E46" s="168"/>
      <c r="F46" s="170"/>
      <c r="G46" s="169"/>
      <c r="H46" s="170"/>
      <c r="I46" s="169"/>
    </row>
    <row r="47" spans="1:9" ht="15.75" thickBot="1" x14ac:dyDescent="0.3">
      <c r="A47" s="116"/>
      <c r="B47" s="116"/>
      <c r="C47" s="114" t="s">
        <v>138</v>
      </c>
      <c r="D47" s="116"/>
      <c r="E47" s="116"/>
      <c r="F47" s="171"/>
      <c r="G47" s="120"/>
      <c r="H47" s="172"/>
      <c r="I47" s="86">
        <f>I36+I45</f>
        <v>0</v>
      </c>
    </row>
    <row r="48" spans="1:9" ht="15.75" thickBot="1" x14ac:dyDescent="0.3">
      <c r="A48" s="116"/>
      <c r="B48" s="116"/>
      <c r="C48" s="114" t="s">
        <v>41</v>
      </c>
      <c r="D48" s="116"/>
      <c r="E48" s="116"/>
      <c r="F48" s="171"/>
      <c r="G48" s="120"/>
      <c r="H48" s="172"/>
      <c r="I48" s="86">
        <f>I47/1.2*20%</f>
        <v>0</v>
      </c>
    </row>
    <row r="50" spans="1:9" s="125" customFormat="1" x14ac:dyDescent="0.25">
      <c r="A50" s="1"/>
      <c r="B50" s="1"/>
      <c r="C50" s="1"/>
      <c r="D50" s="1"/>
      <c r="E50" s="1"/>
      <c r="F50" s="2"/>
      <c r="G50" s="2"/>
      <c r="H50" s="4"/>
      <c r="I50" s="124"/>
    </row>
    <row r="51" spans="1:9" x14ac:dyDescent="0.25">
      <c r="A51" s="3"/>
      <c r="B51" s="3"/>
      <c r="C51" s="179" t="s">
        <v>118</v>
      </c>
      <c r="D51" s="180"/>
      <c r="E51" s="180"/>
      <c r="F51" s="190" t="s">
        <v>119</v>
      </c>
      <c r="G51" s="190"/>
      <c r="H51" s="3"/>
      <c r="I51" s="129"/>
    </row>
    <row r="52" spans="1:9" x14ac:dyDescent="0.25">
      <c r="C52" s="179"/>
      <c r="D52" s="179"/>
      <c r="E52" s="179"/>
      <c r="F52" s="179"/>
      <c r="G52" s="166"/>
    </row>
    <row r="53" spans="1:9" x14ac:dyDescent="0.25">
      <c r="C53" s="181" t="s">
        <v>120</v>
      </c>
      <c r="D53" s="182"/>
      <c r="E53" s="182"/>
      <c r="F53" s="188" t="s">
        <v>121</v>
      </c>
      <c r="G53" s="188"/>
    </row>
    <row r="54" spans="1:9" x14ac:dyDescent="0.25">
      <c r="C54" s="181"/>
      <c r="D54" s="181"/>
      <c r="E54" s="181"/>
      <c r="F54" s="183"/>
      <c r="G54" s="166"/>
    </row>
    <row r="55" spans="1:9" x14ac:dyDescent="0.25">
      <c r="C55" s="181" t="s">
        <v>122</v>
      </c>
      <c r="D55" s="182"/>
      <c r="E55" s="182"/>
      <c r="F55" s="188" t="s">
        <v>123</v>
      </c>
      <c r="G55" s="188"/>
    </row>
  </sheetData>
  <mergeCells count="16">
    <mergeCell ref="F55:G55"/>
    <mergeCell ref="H1:I1"/>
    <mergeCell ref="G2:I2"/>
    <mergeCell ref="G3:I3"/>
    <mergeCell ref="H4:I4"/>
    <mergeCell ref="F51:G51"/>
    <mergeCell ref="H11:I11"/>
    <mergeCell ref="F53:G53"/>
    <mergeCell ref="A7:I7"/>
    <mergeCell ref="A8:I8"/>
    <mergeCell ref="A9:I9"/>
    <mergeCell ref="A11:A12"/>
    <mergeCell ref="C11:C12"/>
    <mergeCell ref="D11:D12"/>
    <mergeCell ref="E11:E12"/>
    <mergeCell ref="F11:G11"/>
  </mergeCells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62" zoomScaleNormal="100" workbookViewId="0">
      <selection activeCell="C95" sqref="C95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G3" s="189" t="s">
        <v>113</v>
      </c>
      <c r="H3" s="189"/>
      <c r="I3" s="189"/>
    </row>
    <row r="4" spans="1:10" x14ac:dyDescent="0.25">
      <c r="G4" s="183"/>
      <c r="H4" s="189" t="s">
        <v>114</v>
      </c>
      <c r="I4" s="189"/>
    </row>
    <row r="5" spans="1:10" x14ac:dyDescent="0.25">
      <c r="F5" s="131"/>
      <c r="G5" s="131"/>
      <c r="H5" s="131"/>
      <c r="I5" s="131"/>
    </row>
    <row r="6" spans="1:10" ht="3" customHeight="1" x14ac:dyDescent="0.25">
      <c r="F6" s="131"/>
      <c r="G6" s="131"/>
      <c r="H6" s="131"/>
      <c r="I6" s="131"/>
    </row>
    <row r="7" spans="1:10" ht="19.5" customHeight="1" x14ac:dyDescent="0.25">
      <c r="A7" s="193" t="s">
        <v>129</v>
      </c>
      <c r="B7" s="193"/>
      <c r="C7" s="193"/>
      <c r="D7" s="193"/>
      <c r="E7" s="193"/>
      <c r="F7" s="193"/>
      <c r="G7" s="193"/>
      <c r="H7" s="193"/>
      <c r="I7" s="193"/>
    </row>
    <row r="8" spans="1:10" ht="21.75" customHeight="1" x14ac:dyDescent="0.25">
      <c r="A8" s="193" t="s">
        <v>116</v>
      </c>
      <c r="B8" s="193"/>
      <c r="C8" s="193"/>
      <c r="D8" s="193"/>
      <c r="E8" s="193"/>
      <c r="F8" s="193"/>
      <c r="G8" s="193"/>
      <c r="H8" s="193"/>
      <c r="I8" s="193"/>
    </row>
    <row r="9" spans="1:10" ht="50.25" customHeight="1" x14ac:dyDescent="0.25">
      <c r="A9" s="193" t="s">
        <v>148</v>
      </c>
      <c r="B9" s="193"/>
      <c r="C9" s="193"/>
      <c r="D9" s="193"/>
      <c r="E9" s="193"/>
      <c r="F9" s="193"/>
      <c r="G9" s="193"/>
      <c r="H9" s="193"/>
      <c r="I9" s="193"/>
    </row>
    <row r="10" spans="1:10" s="6" customFormat="1" ht="15.75" thickBot="1" x14ac:dyDescent="0.3">
      <c r="A10" s="1"/>
      <c r="B10" s="1"/>
      <c r="C10" s="5" t="s">
        <v>48</v>
      </c>
      <c r="D10" s="1"/>
      <c r="E10" s="1"/>
      <c r="F10" s="2"/>
      <c r="G10" s="2"/>
      <c r="H10" s="2"/>
      <c r="I10" s="2"/>
    </row>
    <row r="11" spans="1:10" s="6" customFormat="1" ht="12.75" customHeight="1" x14ac:dyDescent="0.25">
      <c r="A11" s="194" t="s">
        <v>0</v>
      </c>
      <c r="B11" s="132" t="s">
        <v>1</v>
      </c>
      <c r="C11" s="194" t="s">
        <v>2</v>
      </c>
      <c r="D11" s="194" t="s">
        <v>3</v>
      </c>
      <c r="E11" s="194" t="s">
        <v>4</v>
      </c>
      <c r="F11" s="191" t="s">
        <v>5</v>
      </c>
      <c r="G11" s="192"/>
      <c r="H11" s="191" t="s">
        <v>6</v>
      </c>
      <c r="I11" s="192"/>
    </row>
    <row r="12" spans="1:10" ht="15.75" thickBot="1" x14ac:dyDescent="0.3">
      <c r="A12" s="195"/>
      <c r="B12" s="133" t="s">
        <v>7</v>
      </c>
      <c r="C12" s="195"/>
      <c r="D12" s="195"/>
      <c r="E12" s="195"/>
      <c r="F12" s="9" t="s">
        <v>8</v>
      </c>
      <c r="G12" s="10" t="s">
        <v>9</v>
      </c>
      <c r="H12" s="9" t="s">
        <v>8</v>
      </c>
      <c r="I12" s="10" t="s">
        <v>9</v>
      </c>
    </row>
    <row r="13" spans="1:10" ht="15.75" thickBot="1" x14ac:dyDescent="0.3">
      <c r="A13" s="11"/>
      <c r="B13" s="12" t="s">
        <v>71</v>
      </c>
      <c r="C13" s="12" t="s">
        <v>49</v>
      </c>
      <c r="D13" s="13"/>
      <c r="E13" s="13"/>
      <c r="F13" s="13"/>
      <c r="G13" s="13"/>
      <c r="H13" s="13"/>
      <c r="I13" s="14"/>
    </row>
    <row r="14" spans="1:10" ht="15.75" thickBot="1" x14ac:dyDescent="0.3">
      <c r="A14" s="15"/>
      <c r="B14" s="15" t="s">
        <v>68</v>
      </c>
      <c r="C14" s="16" t="s">
        <v>59</v>
      </c>
      <c r="D14" s="15"/>
      <c r="E14" s="16"/>
      <c r="F14" s="15"/>
      <c r="G14" s="16"/>
      <c r="H14" s="15"/>
      <c r="I14" s="17"/>
    </row>
    <row r="15" spans="1:10" ht="28.5" x14ac:dyDescent="0.25">
      <c r="A15" s="18">
        <v>1</v>
      </c>
      <c r="B15" s="18" t="s">
        <v>11</v>
      </c>
      <c r="C15" s="19" t="s">
        <v>50</v>
      </c>
      <c r="D15" s="18" t="s">
        <v>30</v>
      </c>
      <c r="E15" s="20">
        <v>7.14</v>
      </c>
      <c r="F15" s="21"/>
      <c r="G15" s="22">
        <v>0</v>
      </c>
      <c r="H15" s="23"/>
      <c r="I15" s="24">
        <f t="shared" ref="I15" si="0">E15*G15</f>
        <v>0</v>
      </c>
      <c r="J15" s="6"/>
    </row>
    <row r="16" spans="1:10" ht="28.5" x14ac:dyDescent="0.25">
      <c r="A16" s="25" t="s">
        <v>13</v>
      </c>
      <c r="B16" s="26" t="s">
        <v>11</v>
      </c>
      <c r="C16" s="27" t="s">
        <v>51</v>
      </c>
      <c r="D16" s="26" t="s">
        <v>30</v>
      </c>
      <c r="E16" s="28">
        <v>7.13</v>
      </c>
      <c r="F16" s="29"/>
      <c r="G16" s="30">
        <v>0</v>
      </c>
      <c r="H16" s="31"/>
      <c r="I16" s="32">
        <f>E16*G16</f>
        <v>0</v>
      </c>
    </row>
    <row r="17" spans="1:9" ht="28.5" x14ac:dyDescent="0.25">
      <c r="A17" s="42" t="s">
        <v>130</v>
      </c>
      <c r="B17" s="26" t="s">
        <v>11</v>
      </c>
      <c r="C17" s="47" t="s">
        <v>52</v>
      </c>
      <c r="D17" s="43" t="s">
        <v>30</v>
      </c>
      <c r="E17" s="48">
        <v>1.45</v>
      </c>
      <c r="F17" s="49"/>
      <c r="G17" s="45">
        <v>0</v>
      </c>
      <c r="H17" s="40"/>
      <c r="I17" s="46">
        <f>E17*G17</f>
        <v>0</v>
      </c>
    </row>
    <row r="18" spans="1:9" ht="35.25" customHeight="1" x14ac:dyDescent="0.25">
      <c r="A18" s="33" t="s">
        <v>131</v>
      </c>
      <c r="B18" s="34" t="s">
        <v>14</v>
      </c>
      <c r="C18" s="35" t="s">
        <v>37</v>
      </c>
      <c r="D18" s="43" t="s">
        <v>12</v>
      </c>
      <c r="E18" s="137">
        <f>E17*1.1</f>
        <v>1.6</v>
      </c>
      <c r="F18" s="49"/>
      <c r="G18" s="45">
        <v>0</v>
      </c>
      <c r="H18" s="40"/>
      <c r="I18" s="46">
        <f>E18*G18</f>
        <v>0</v>
      </c>
    </row>
    <row r="19" spans="1:9" ht="28.5" x14ac:dyDescent="0.25">
      <c r="A19" s="25" t="s">
        <v>16</v>
      </c>
      <c r="B19" s="26" t="s">
        <v>11</v>
      </c>
      <c r="C19" s="47" t="s">
        <v>53</v>
      </c>
      <c r="D19" s="43" t="s">
        <v>12</v>
      </c>
      <c r="E19" s="48">
        <v>18</v>
      </c>
      <c r="F19" s="49"/>
      <c r="G19" s="45">
        <v>0</v>
      </c>
      <c r="H19" s="40"/>
      <c r="I19" s="46">
        <f>E19*G19</f>
        <v>0</v>
      </c>
    </row>
    <row r="20" spans="1:9" ht="30" x14ac:dyDescent="0.25">
      <c r="A20" s="34" t="s">
        <v>17</v>
      </c>
      <c r="B20" s="34" t="s">
        <v>14</v>
      </c>
      <c r="C20" s="50" t="s">
        <v>54</v>
      </c>
      <c r="D20" s="36" t="s">
        <v>12</v>
      </c>
      <c r="E20" s="37">
        <v>18</v>
      </c>
      <c r="F20" s="49">
        <v>0</v>
      </c>
      <c r="G20" s="39"/>
      <c r="H20" s="40">
        <f>E20*F20</f>
        <v>0</v>
      </c>
      <c r="I20" s="41"/>
    </row>
    <row r="21" spans="1:9" ht="28.5" x14ac:dyDescent="0.25">
      <c r="A21" s="42" t="s">
        <v>18</v>
      </c>
      <c r="B21" s="26" t="s">
        <v>11</v>
      </c>
      <c r="C21" s="51" t="s">
        <v>55</v>
      </c>
      <c r="D21" s="43" t="s">
        <v>15</v>
      </c>
      <c r="E21" s="48">
        <v>70.400000000000006</v>
      </c>
      <c r="F21" s="38"/>
      <c r="G21" s="45">
        <v>0</v>
      </c>
      <c r="H21" s="40"/>
      <c r="I21" s="46">
        <f>E21*G21</f>
        <v>0</v>
      </c>
    </row>
    <row r="22" spans="1:9" s="53" customFormat="1" ht="30" x14ac:dyDescent="0.25">
      <c r="A22" s="33" t="s">
        <v>19</v>
      </c>
      <c r="B22" s="34" t="s">
        <v>14</v>
      </c>
      <c r="C22" s="52" t="s">
        <v>56</v>
      </c>
      <c r="D22" s="36" t="s">
        <v>15</v>
      </c>
      <c r="E22" s="37">
        <v>70.400000000000006</v>
      </c>
      <c r="F22" s="38">
        <v>0</v>
      </c>
      <c r="G22" s="39"/>
      <c r="H22" s="40">
        <f t="shared" ref="H22:H24" si="1">E22*F22</f>
        <v>0</v>
      </c>
      <c r="I22" s="41"/>
    </row>
    <row r="23" spans="1:9" s="53" customFormat="1" ht="30" x14ac:dyDescent="0.25">
      <c r="A23" s="33" t="s">
        <v>132</v>
      </c>
      <c r="B23" s="34" t="s">
        <v>14</v>
      </c>
      <c r="C23" s="52" t="s">
        <v>57</v>
      </c>
      <c r="D23" s="36" t="s">
        <v>12</v>
      </c>
      <c r="E23" s="37">
        <v>6</v>
      </c>
      <c r="F23" s="38">
        <v>0</v>
      </c>
      <c r="G23" s="39"/>
      <c r="H23" s="40">
        <f t="shared" si="1"/>
        <v>0</v>
      </c>
      <c r="I23" s="41"/>
    </row>
    <row r="24" spans="1:9" x14ac:dyDescent="0.25">
      <c r="A24" s="33" t="s">
        <v>133</v>
      </c>
      <c r="B24" s="34" t="s">
        <v>14</v>
      </c>
      <c r="C24" s="52" t="s">
        <v>58</v>
      </c>
      <c r="D24" s="36" t="s">
        <v>12</v>
      </c>
      <c r="E24" s="37">
        <v>16</v>
      </c>
      <c r="F24" s="38">
        <v>0</v>
      </c>
      <c r="G24" s="45"/>
      <c r="H24" s="40">
        <f t="shared" si="1"/>
        <v>0</v>
      </c>
      <c r="I24" s="46"/>
    </row>
    <row r="25" spans="1:9" ht="28.5" x14ac:dyDescent="0.25">
      <c r="A25" s="55" t="s">
        <v>20</v>
      </c>
      <c r="B25" s="42" t="s">
        <v>11</v>
      </c>
      <c r="C25" s="56" t="s">
        <v>36</v>
      </c>
      <c r="D25" s="57" t="s">
        <v>30</v>
      </c>
      <c r="E25" s="58">
        <v>9.19</v>
      </c>
      <c r="F25" s="59"/>
      <c r="G25" s="60">
        <v>0</v>
      </c>
      <c r="H25" s="61"/>
      <c r="I25" s="62">
        <f>E25*G25</f>
        <v>0</v>
      </c>
    </row>
    <row r="26" spans="1:9" ht="31.5" customHeight="1" x14ac:dyDescent="0.25">
      <c r="A26" s="63" t="s">
        <v>134</v>
      </c>
      <c r="B26" s="34" t="s">
        <v>14</v>
      </c>
      <c r="C26" s="64" t="s">
        <v>37</v>
      </c>
      <c r="D26" s="65" t="s">
        <v>30</v>
      </c>
      <c r="E26" s="138">
        <f>E25*1.1</f>
        <v>10.11</v>
      </c>
      <c r="F26" s="38">
        <v>0</v>
      </c>
      <c r="G26" s="60"/>
      <c r="H26" s="66">
        <f t="shared" ref="H26:H29" si="2">E26*F26</f>
        <v>0</v>
      </c>
      <c r="I26" s="62"/>
    </row>
    <row r="27" spans="1:9" ht="28.5" x14ac:dyDescent="0.25">
      <c r="A27" s="55" t="s">
        <v>21</v>
      </c>
      <c r="B27" s="42" t="s">
        <v>11</v>
      </c>
      <c r="C27" s="101" t="s">
        <v>60</v>
      </c>
      <c r="D27" s="43" t="s">
        <v>15</v>
      </c>
      <c r="E27" s="48">
        <v>17.600000000000001</v>
      </c>
      <c r="F27" s="102"/>
      <c r="G27" s="60">
        <v>0</v>
      </c>
      <c r="H27" s="61">
        <f t="shared" si="2"/>
        <v>0</v>
      </c>
      <c r="I27" s="62">
        <f>E27*G27</f>
        <v>0</v>
      </c>
    </row>
    <row r="28" spans="1:9" ht="28.5" x14ac:dyDescent="0.25">
      <c r="A28" s="55" t="s">
        <v>23</v>
      </c>
      <c r="B28" s="42" t="s">
        <v>11</v>
      </c>
      <c r="C28" s="101" t="s">
        <v>61</v>
      </c>
      <c r="D28" s="43" t="s">
        <v>15</v>
      </c>
      <c r="E28" s="48">
        <v>17.5</v>
      </c>
      <c r="F28" s="102"/>
      <c r="G28" s="60">
        <v>0</v>
      </c>
      <c r="H28" s="61">
        <f t="shared" si="2"/>
        <v>0</v>
      </c>
      <c r="I28" s="62">
        <f>E28*G28</f>
        <v>0</v>
      </c>
    </row>
    <row r="29" spans="1:9" ht="48.75" customHeight="1" x14ac:dyDescent="0.25">
      <c r="A29" s="63" t="s">
        <v>24</v>
      </c>
      <c r="B29" s="34" t="s">
        <v>14</v>
      </c>
      <c r="C29" s="54" t="s">
        <v>62</v>
      </c>
      <c r="D29" s="68" t="s">
        <v>15</v>
      </c>
      <c r="E29" s="69">
        <v>35</v>
      </c>
      <c r="F29" s="38">
        <v>0</v>
      </c>
      <c r="G29" s="45"/>
      <c r="H29" s="40">
        <f t="shared" si="2"/>
        <v>0</v>
      </c>
      <c r="I29" s="62"/>
    </row>
    <row r="30" spans="1:9" ht="28.5" x14ac:dyDescent="0.25">
      <c r="A30" s="55" t="s">
        <v>25</v>
      </c>
      <c r="B30" s="42" t="s">
        <v>11</v>
      </c>
      <c r="C30" s="139" t="s">
        <v>63</v>
      </c>
      <c r="D30" s="140" t="s">
        <v>30</v>
      </c>
      <c r="E30" s="141">
        <v>1</v>
      </c>
      <c r="F30" s="59"/>
      <c r="G30" s="60">
        <v>0</v>
      </c>
      <c r="H30" s="61"/>
      <c r="I30" s="62">
        <f>E30*G30</f>
        <v>0</v>
      </c>
    </row>
    <row r="31" spans="1:9" ht="28.5" x14ac:dyDescent="0.25">
      <c r="A31" s="55" t="s">
        <v>29</v>
      </c>
      <c r="B31" s="42" t="s">
        <v>11</v>
      </c>
      <c r="C31" s="56" t="s">
        <v>64</v>
      </c>
      <c r="D31" s="57" t="s">
        <v>30</v>
      </c>
      <c r="E31" s="58">
        <v>1.1000000000000001</v>
      </c>
      <c r="F31" s="59"/>
      <c r="G31" s="60">
        <v>0</v>
      </c>
      <c r="H31" s="61"/>
      <c r="I31" s="62">
        <f>E31*G31</f>
        <v>0</v>
      </c>
    </row>
    <row r="32" spans="1:9" ht="30.75" thickBot="1" x14ac:dyDescent="0.3">
      <c r="A32" s="33" t="s">
        <v>31</v>
      </c>
      <c r="B32" s="33" t="s">
        <v>14</v>
      </c>
      <c r="C32" s="67" t="s">
        <v>65</v>
      </c>
      <c r="D32" s="99" t="s">
        <v>28</v>
      </c>
      <c r="E32" s="187">
        <f>1.21*1.24</f>
        <v>1.5</v>
      </c>
      <c r="F32" s="38">
        <v>0</v>
      </c>
      <c r="G32" s="45"/>
      <c r="H32" s="40">
        <f t="shared" ref="H32" si="3">E32*F32</f>
        <v>0</v>
      </c>
      <c r="I32" s="137"/>
    </row>
    <row r="33" spans="1:9" ht="28.5" hidden="1" x14ac:dyDescent="0.25">
      <c r="A33" s="185" t="s">
        <v>32</v>
      </c>
      <c r="B33" s="25" t="s">
        <v>11</v>
      </c>
      <c r="C33" s="96"/>
      <c r="D33" s="89" t="s">
        <v>30</v>
      </c>
      <c r="E33" s="186"/>
      <c r="F33" s="90"/>
      <c r="G33" s="91">
        <v>0</v>
      </c>
      <c r="H33" s="92"/>
      <c r="I33" s="93">
        <f>E33*G33</f>
        <v>0</v>
      </c>
    </row>
    <row r="34" spans="1:9" ht="31.5" hidden="1" customHeight="1" thickBot="1" x14ac:dyDescent="0.3">
      <c r="A34" s="112"/>
      <c r="B34" s="80" t="s">
        <v>14</v>
      </c>
      <c r="C34" s="143"/>
      <c r="D34" s="144" t="s">
        <v>28</v>
      </c>
      <c r="E34" s="145"/>
      <c r="F34" s="146">
        <v>0</v>
      </c>
      <c r="G34" s="147"/>
      <c r="H34" s="113">
        <f t="shared" ref="H34:H56" si="4">E34*F34</f>
        <v>0</v>
      </c>
      <c r="I34" s="148"/>
    </row>
    <row r="35" spans="1:9" ht="15.75" thickBot="1" x14ac:dyDescent="0.3">
      <c r="A35" s="73"/>
      <c r="B35" s="73"/>
      <c r="C35" s="74" t="s">
        <v>72</v>
      </c>
      <c r="D35" s="75"/>
      <c r="E35" s="149"/>
      <c r="F35" s="76"/>
      <c r="G35" s="77"/>
      <c r="H35" s="78">
        <f>SUM(H20:H34)</f>
        <v>0</v>
      </c>
      <c r="I35" s="79">
        <f>SUM(I15:I34)</f>
        <v>0</v>
      </c>
    </row>
    <row r="36" spans="1:9" ht="15.75" thickBot="1" x14ac:dyDescent="0.3">
      <c r="A36" s="73"/>
      <c r="B36" s="73"/>
      <c r="C36" s="74" t="s">
        <v>73</v>
      </c>
      <c r="D36" s="75"/>
      <c r="E36" s="149"/>
      <c r="F36" s="76"/>
      <c r="G36" s="77"/>
      <c r="H36" s="95"/>
      <c r="I36" s="79">
        <f>H35+I35</f>
        <v>0</v>
      </c>
    </row>
    <row r="37" spans="1:9" ht="15.75" thickBot="1" x14ac:dyDescent="0.3">
      <c r="A37" s="110"/>
      <c r="B37" s="110" t="s">
        <v>67</v>
      </c>
      <c r="C37" s="94" t="s">
        <v>81</v>
      </c>
      <c r="D37" s="150"/>
      <c r="E37" s="151"/>
      <c r="F37" s="152"/>
      <c r="G37" s="77"/>
      <c r="H37" s="78"/>
      <c r="I37" s="79"/>
    </row>
    <row r="38" spans="1:9" ht="31.5" customHeight="1" x14ac:dyDescent="0.25">
      <c r="A38" s="185" t="s">
        <v>124</v>
      </c>
      <c r="B38" s="42" t="s">
        <v>11</v>
      </c>
      <c r="C38" s="96" t="s">
        <v>50</v>
      </c>
      <c r="D38" s="89" t="s">
        <v>30</v>
      </c>
      <c r="E38" s="153">
        <v>4.8</v>
      </c>
      <c r="F38" s="90"/>
      <c r="G38" s="91">
        <v>0</v>
      </c>
      <c r="H38" s="92"/>
      <c r="I38" s="24">
        <f>E38*G38</f>
        <v>0</v>
      </c>
    </row>
    <row r="39" spans="1:9" ht="31.5" customHeight="1" x14ac:dyDescent="0.25">
      <c r="A39" s="55" t="s">
        <v>13</v>
      </c>
      <c r="B39" s="42" t="s">
        <v>11</v>
      </c>
      <c r="C39" s="56" t="s">
        <v>51</v>
      </c>
      <c r="D39" s="57" t="s">
        <v>30</v>
      </c>
      <c r="E39" s="154">
        <v>4.79</v>
      </c>
      <c r="F39" s="70"/>
      <c r="G39" s="60">
        <v>0</v>
      </c>
      <c r="H39" s="66"/>
      <c r="I39" s="93">
        <f>E39*G39</f>
        <v>0</v>
      </c>
    </row>
    <row r="40" spans="1:9" ht="31.5" customHeight="1" x14ac:dyDescent="0.25">
      <c r="A40" s="55" t="s">
        <v>130</v>
      </c>
      <c r="B40" s="42" t="s">
        <v>11</v>
      </c>
      <c r="C40" s="56" t="s">
        <v>74</v>
      </c>
      <c r="D40" s="57" t="s">
        <v>30</v>
      </c>
      <c r="E40" s="154">
        <v>0.85</v>
      </c>
      <c r="F40" s="59"/>
      <c r="G40" s="60">
        <v>0</v>
      </c>
      <c r="H40" s="61"/>
      <c r="I40" s="93">
        <f>E40*G40</f>
        <v>0</v>
      </c>
    </row>
    <row r="41" spans="1:9" ht="31.5" customHeight="1" x14ac:dyDescent="0.25">
      <c r="A41" s="63" t="s">
        <v>131</v>
      </c>
      <c r="B41" s="34" t="s">
        <v>14</v>
      </c>
      <c r="C41" s="64" t="s">
        <v>65</v>
      </c>
      <c r="D41" s="65" t="s">
        <v>30</v>
      </c>
      <c r="E41" s="142">
        <f>E40*1.24</f>
        <v>1.05</v>
      </c>
      <c r="F41" s="70">
        <v>0</v>
      </c>
      <c r="G41" s="60"/>
      <c r="H41" s="66">
        <f>E41*F41</f>
        <v>0</v>
      </c>
      <c r="I41" s="62"/>
    </row>
    <row r="42" spans="1:9" ht="42.75" x14ac:dyDescent="0.25">
      <c r="A42" s="55" t="s">
        <v>16</v>
      </c>
      <c r="B42" s="42" t="s">
        <v>11</v>
      </c>
      <c r="C42" s="56" t="s">
        <v>75</v>
      </c>
      <c r="D42" s="57" t="s">
        <v>12</v>
      </c>
      <c r="E42" s="154">
        <v>1</v>
      </c>
      <c r="F42" s="59"/>
      <c r="G42" s="60">
        <v>0</v>
      </c>
      <c r="H42" s="61"/>
      <c r="I42" s="62">
        <f>E42*G42</f>
        <v>0</v>
      </c>
    </row>
    <row r="43" spans="1:9" ht="31.5" customHeight="1" x14ac:dyDescent="0.25">
      <c r="A43" s="63" t="s">
        <v>17</v>
      </c>
      <c r="B43" s="34" t="s">
        <v>14</v>
      </c>
      <c r="C43" s="64" t="s">
        <v>76</v>
      </c>
      <c r="D43" s="65" t="s">
        <v>12</v>
      </c>
      <c r="E43" s="142">
        <v>1</v>
      </c>
      <c r="F43" s="70">
        <v>0</v>
      </c>
      <c r="G43" s="60"/>
      <c r="H43" s="66">
        <f>E43*F43</f>
        <v>0</v>
      </c>
      <c r="I43" s="62"/>
    </row>
    <row r="44" spans="1:9" x14ac:dyDescent="0.25">
      <c r="A44" s="63" t="s">
        <v>139</v>
      </c>
      <c r="B44" s="34" t="s">
        <v>14</v>
      </c>
      <c r="C44" s="64" t="s">
        <v>77</v>
      </c>
      <c r="D44" s="65" t="s">
        <v>12</v>
      </c>
      <c r="E44" s="142">
        <v>3</v>
      </c>
      <c r="F44" s="70">
        <v>0</v>
      </c>
      <c r="G44" s="60"/>
      <c r="H44" s="66">
        <f>E44*F44</f>
        <v>0</v>
      </c>
      <c r="I44" s="62"/>
    </row>
    <row r="45" spans="1:9" x14ac:dyDescent="0.25">
      <c r="A45" s="63" t="s">
        <v>140</v>
      </c>
      <c r="B45" s="34" t="s">
        <v>14</v>
      </c>
      <c r="C45" s="64" t="s">
        <v>78</v>
      </c>
      <c r="D45" s="65" t="s">
        <v>12</v>
      </c>
      <c r="E45" s="142">
        <v>3</v>
      </c>
      <c r="F45" s="70">
        <v>0</v>
      </c>
      <c r="G45" s="60"/>
      <c r="H45" s="66">
        <f>E45*F45</f>
        <v>0</v>
      </c>
      <c r="I45" s="62"/>
    </row>
    <row r="46" spans="1:9" ht="28.5" x14ac:dyDescent="0.25">
      <c r="A46" s="55" t="s">
        <v>18</v>
      </c>
      <c r="B46" s="42" t="s">
        <v>11</v>
      </c>
      <c r="C46" s="56" t="s">
        <v>79</v>
      </c>
      <c r="D46" s="57" t="s">
        <v>80</v>
      </c>
      <c r="E46" s="154">
        <v>12</v>
      </c>
      <c r="F46" s="59"/>
      <c r="G46" s="60">
        <v>0</v>
      </c>
      <c r="H46" s="61"/>
      <c r="I46" s="62">
        <f>E46*G46</f>
        <v>0</v>
      </c>
    </row>
    <row r="47" spans="1:9" ht="30" x14ac:dyDescent="0.25">
      <c r="A47" s="63" t="s">
        <v>19</v>
      </c>
      <c r="B47" s="34" t="s">
        <v>14</v>
      </c>
      <c r="C47" s="64" t="s">
        <v>82</v>
      </c>
      <c r="D47" s="65" t="s">
        <v>12</v>
      </c>
      <c r="E47" s="142">
        <v>12</v>
      </c>
      <c r="F47" s="70">
        <v>0</v>
      </c>
      <c r="G47" s="60"/>
      <c r="H47" s="66">
        <f>E47*F47</f>
        <v>0</v>
      </c>
      <c r="I47" s="62"/>
    </row>
    <row r="48" spans="1:9" ht="28.5" x14ac:dyDescent="0.25">
      <c r="A48" s="55" t="s">
        <v>20</v>
      </c>
      <c r="B48" s="42" t="s">
        <v>11</v>
      </c>
      <c r="C48" s="56" t="s">
        <v>83</v>
      </c>
      <c r="D48" s="57" t="s">
        <v>12</v>
      </c>
      <c r="E48" s="154">
        <v>1</v>
      </c>
      <c r="F48" s="59"/>
      <c r="G48" s="60">
        <v>0</v>
      </c>
      <c r="H48" s="61"/>
      <c r="I48" s="62">
        <f>E48*G48</f>
        <v>0</v>
      </c>
    </row>
    <row r="49" spans="1:9" x14ac:dyDescent="0.25">
      <c r="A49" s="63" t="s">
        <v>134</v>
      </c>
      <c r="B49" s="34" t="s">
        <v>14</v>
      </c>
      <c r="C49" s="64" t="s">
        <v>84</v>
      </c>
      <c r="D49" s="65" t="s">
        <v>12</v>
      </c>
      <c r="E49" s="142">
        <v>1</v>
      </c>
      <c r="F49" s="70">
        <v>0</v>
      </c>
      <c r="G49" s="155"/>
      <c r="H49" s="66">
        <f>E49*F49</f>
        <v>0</v>
      </c>
      <c r="I49" s="156"/>
    </row>
    <row r="50" spans="1:9" x14ac:dyDescent="0.25">
      <c r="A50" s="63" t="s">
        <v>141</v>
      </c>
      <c r="B50" s="34" t="s">
        <v>14</v>
      </c>
      <c r="C50" s="64" t="s">
        <v>85</v>
      </c>
      <c r="D50" s="65" t="s">
        <v>12</v>
      </c>
      <c r="E50" s="142">
        <v>1</v>
      </c>
      <c r="F50" s="70">
        <v>0</v>
      </c>
      <c r="G50" s="155"/>
      <c r="H50" s="66">
        <f t="shared" ref="H50:H54" si="5">E50*F50</f>
        <v>0</v>
      </c>
      <c r="I50" s="156"/>
    </row>
    <row r="51" spans="1:9" ht="33.75" customHeight="1" x14ac:dyDescent="0.25">
      <c r="A51" s="63" t="s">
        <v>142</v>
      </c>
      <c r="B51" s="34" t="s">
        <v>14</v>
      </c>
      <c r="C51" s="64" t="s">
        <v>86</v>
      </c>
      <c r="D51" s="65" t="s">
        <v>12</v>
      </c>
      <c r="E51" s="142">
        <v>1</v>
      </c>
      <c r="F51" s="70">
        <v>0</v>
      </c>
      <c r="G51" s="155"/>
      <c r="H51" s="66">
        <f t="shared" si="5"/>
        <v>0</v>
      </c>
      <c r="I51" s="156"/>
    </row>
    <row r="52" spans="1:9" ht="28.5" customHeight="1" x14ac:dyDescent="0.25">
      <c r="A52" s="63" t="s">
        <v>143</v>
      </c>
      <c r="B52" s="34" t="s">
        <v>14</v>
      </c>
      <c r="C52" s="64" t="s">
        <v>87</v>
      </c>
      <c r="D52" s="65" t="s">
        <v>12</v>
      </c>
      <c r="E52" s="142">
        <v>1</v>
      </c>
      <c r="F52" s="70">
        <v>0</v>
      </c>
      <c r="G52" s="155"/>
      <c r="H52" s="66">
        <f t="shared" si="5"/>
        <v>0</v>
      </c>
      <c r="I52" s="156"/>
    </row>
    <row r="53" spans="1:9" x14ac:dyDescent="0.25">
      <c r="A53" s="63" t="s">
        <v>144</v>
      </c>
      <c r="B53" s="34" t="s">
        <v>14</v>
      </c>
      <c r="C53" s="64" t="s">
        <v>88</v>
      </c>
      <c r="D53" s="65" t="s">
        <v>12</v>
      </c>
      <c r="E53" s="142">
        <v>1</v>
      </c>
      <c r="F53" s="70">
        <v>0</v>
      </c>
      <c r="G53" s="155"/>
      <c r="H53" s="66">
        <f t="shared" si="5"/>
        <v>0</v>
      </c>
      <c r="I53" s="156"/>
    </row>
    <row r="54" spans="1:9" x14ac:dyDescent="0.25">
      <c r="A54" s="63" t="s">
        <v>145</v>
      </c>
      <c r="B54" s="34" t="s">
        <v>14</v>
      </c>
      <c r="C54" s="64" t="s">
        <v>89</v>
      </c>
      <c r="D54" s="65" t="s">
        <v>12</v>
      </c>
      <c r="E54" s="142">
        <v>1</v>
      </c>
      <c r="F54" s="70">
        <v>0</v>
      </c>
      <c r="G54" s="155"/>
      <c r="H54" s="66">
        <f t="shared" si="5"/>
        <v>0</v>
      </c>
      <c r="I54" s="156"/>
    </row>
    <row r="55" spans="1:9" ht="42.75" x14ac:dyDescent="0.25">
      <c r="A55" s="55" t="s">
        <v>21</v>
      </c>
      <c r="B55" s="42" t="s">
        <v>11</v>
      </c>
      <c r="C55" s="56" t="s">
        <v>90</v>
      </c>
      <c r="D55" s="57" t="s">
        <v>26</v>
      </c>
      <c r="E55" s="58">
        <v>29.4</v>
      </c>
      <c r="F55" s="59"/>
      <c r="G55" s="60">
        <v>0</v>
      </c>
      <c r="H55" s="61"/>
      <c r="I55" s="62">
        <f>E55*G55</f>
        <v>0</v>
      </c>
    </row>
    <row r="56" spans="1:9" x14ac:dyDescent="0.25">
      <c r="A56" s="63" t="s">
        <v>22</v>
      </c>
      <c r="B56" s="34" t="s">
        <v>14</v>
      </c>
      <c r="C56" s="64" t="s">
        <v>91</v>
      </c>
      <c r="D56" s="65" t="s">
        <v>28</v>
      </c>
      <c r="E56" s="167">
        <f>E55*0.15</f>
        <v>4.41</v>
      </c>
      <c r="F56" s="38">
        <v>0</v>
      </c>
      <c r="G56" s="60"/>
      <c r="H56" s="66">
        <f t="shared" si="4"/>
        <v>0</v>
      </c>
      <c r="I56" s="62"/>
    </row>
    <row r="57" spans="1:9" s="53" customFormat="1" ht="28.5" x14ac:dyDescent="0.25">
      <c r="A57" s="55" t="s">
        <v>23</v>
      </c>
      <c r="B57" s="42" t="s">
        <v>11</v>
      </c>
      <c r="C57" s="56" t="s">
        <v>92</v>
      </c>
      <c r="D57" s="57" t="s">
        <v>26</v>
      </c>
      <c r="E57" s="58">
        <v>19.600000000000001</v>
      </c>
      <c r="F57" s="44"/>
      <c r="G57" s="60">
        <v>0</v>
      </c>
      <c r="H57" s="61"/>
      <c r="I57" s="62">
        <f>E57*G57</f>
        <v>0</v>
      </c>
    </row>
    <row r="58" spans="1:9" s="53" customFormat="1" x14ac:dyDescent="0.25">
      <c r="A58" s="63" t="s">
        <v>24</v>
      </c>
      <c r="B58" s="34" t="s">
        <v>14</v>
      </c>
      <c r="C58" s="64" t="s">
        <v>93</v>
      </c>
      <c r="D58" s="65" t="s">
        <v>28</v>
      </c>
      <c r="E58" s="71">
        <f>1.2*E57</f>
        <v>23.52</v>
      </c>
      <c r="F58" s="70">
        <v>0</v>
      </c>
      <c r="G58" s="155"/>
      <c r="H58" s="66">
        <f>E58*F58</f>
        <v>0</v>
      </c>
      <c r="I58" s="156"/>
    </row>
    <row r="59" spans="1:9" s="53" customFormat="1" x14ac:dyDescent="0.25">
      <c r="A59" s="63" t="s">
        <v>146</v>
      </c>
      <c r="B59" s="34" t="s">
        <v>14</v>
      </c>
      <c r="C59" s="64" t="s">
        <v>94</v>
      </c>
      <c r="D59" s="65" t="s">
        <v>110</v>
      </c>
      <c r="E59" s="71">
        <v>7.14</v>
      </c>
      <c r="F59" s="70">
        <v>0</v>
      </c>
      <c r="G59" s="155"/>
      <c r="H59" s="66">
        <f>E59*F59</f>
        <v>0</v>
      </c>
      <c r="I59" s="156"/>
    </row>
    <row r="60" spans="1:9" ht="29.25" thickBot="1" x14ac:dyDescent="0.3">
      <c r="A60" s="42" t="s">
        <v>25</v>
      </c>
      <c r="B60" s="42" t="s">
        <v>11</v>
      </c>
      <c r="C60" s="56" t="s">
        <v>36</v>
      </c>
      <c r="D60" s="57" t="s">
        <v>30</v>
      </c>
      <c r="E60" s="58">
        <v>5.7</v>
      </c>
      <c r="F60" s="59"/>
      <c r="G60" s="60">
        <v>0</v>
      </c>
      <c r="H60" s="61"/>
      <c r="I60" s="62">
        <f>E60*G60</f>
        <v>0</v>
      </c>
    </row>
    <row r="61" spans="1:9" ht="15.75" thickBot="1" x14ac:dyDescent="0.3">
      <c r="A61" s="73"/>
      <c r="B61" s="73"/>
      <c r="C61" s="74" t="s">
        <v>34</v>
      </c>
      <c r="D61" s="75"/>
      <c r="E61" s="75"/>
      <c r="F61" s="76"/>
      <c r="G61" s="77"/>
      <c r="H61" s="78">
        <f>SUM(H17:H60)</f>
        <v>0</v>
      </c>
      <c r="I61" s="79">
        <f>SUM(I15:I60)</f>
        <v>0</v>
      </c>
    </row>
    <row r="62" spans="1:9" ht="15.75" thickBot="1" x14ac:dyDescent="0.3">
      <c r="A62" s="80"/>
      <c r="B62" s="80"/>
      <c r="C62" s="81" t="s">
        <v>35</v>
      </c>
      <c r="D62" s="82"/>
      <c r="E62" s="82"/>
      <c r="F62" s="83"/>
      <c r="G62" s="84"/>
      <c r="H62" s="85"/>
      <c r="I62" s="86">
        <f>H61+I61</f>
        <v>0</v>
      </c>
    </row>
    <row r="63" spans="1:9" ht="15.75" thickBot="1" x14ac:dyDescent="0.3">
      <c r="A63" s="87"/>
      <c r="B63" s="87"/>
      <c r="C63" s="88"/>
      <c r="D63" s="89"/>
      <c r="E63" s="89"/>
      <c r="F63" s="90"/>
      <c r="G63" s="91"/>
      <c r="H63" s="92"/>
      <c r="I63" s="93"/>
    </row>
    <row r="64" spans="1:9" ht="15.75" thickBot="1" x14ac:dyDescent="0.3">
      <c r="A64" s="73"/>
      <c r="B64" s="110" t="s">
        <v>105</v>
      </c>
      <c r="C64" s="94" t="s">
        <v>95</v>
      </c>
      <c r="D64" s="75"/>
      <c r="E64" s="75"/>
      <c r="F64" s="76"/>
      <c r="G64" s="77"/>
      <c r="H64" s="95"/>
      <c r="I64" s="79"/>
    </row>
    <row r="65" spans="1:9" ht="28.5" x14ac:dyDescent="0.25">
      <c r="A65" s="25" t="s">
        <v>124</v>
      </c>
      <c r="B65" s="25" t="s">
        <v>11</v>
      </c>
      <c r="C65" s="96" t="s">
        <v>69</v>
      </c>
      <c r="D65" s="89" t="s">
        <v>12</v>
      </c>
      <c r="E65" s="97">
        <v>2</v>
      </c>
      <c r="F65" s="90"/>
      <c r="G65" s="91">
        <v>0</v>
      </c>
      <c r="H65" s="92"/>
      <c r="I65" s="93">
        <f t="shared" ref="I65:I66" si="6">E65*G65</f>
        <v>0</v>
      </c>
    </row>
    <row r="66" spans="1:9" ht="28.5" x14ac:dyDescent="0.25">
      <c r="A66" s="42" t="s">
        <v>13</v>
      </c>
      <c r="B66" s="25" t="s">
        <v>11</v>
      </c>
      <c r="C66" s="56" t="s">
        <v>147</v>
      </c>
      <c r="D66" s="57" t="s">
        <v>12</v>
      </c>
      <c r="E66" s="98">
        <v>2</v>
      </c>
      <c r="F66" s="44"/>
      <c r="G66" s="60">
        <v>0</v>
      </c>
      <c r="H66" s="61"/>
      <c r="I66" s="62">
        <f t="shared" si="6"/>
        <v>0</v>
      </c>
    </row>
    <row r="67" spans="1:9" x14ac:dyDescent="0.25">
      <c r="A67" s="33" t="s">
        <v>135</v>
      </c>
      <c r="B67" s="34" t="s">
        <v>14</v>
      </c>
      <c r="C67" s="64" t="s">
        <v>125</v>
      </c>
      <c r="D67" s="65" t="s">
        <v>30</v>
      </c>
      <c r="E67" s="178">
        <f>0.0315*2</f>
        <v>6.3E-2</v>
      </c>
      <c r="F67" s="38">
        <v>0</v>
      </c>
      <c r="G67" s="155"/>
      <c r="H67" s="66">
        <f>E67*F67</f>
        <v>0</v>
      </c>
      <c r="I67" s="156"/>
    </row>
    <row r="68" spans="1:9" x14ac:dyDescent="0.25">
      <c r="A68" s="33" t="s">
        <v>136</v>
      </c>
      <c r="B68" s="34" t="s">
        <v>14</v>
      </c>
      <c r="C68" s="64" t="s">
        <v>126</v>
      </c>
      <c r="D68" s="65" t="s">
        <v>28</v>
      </c>
      <c r="E68" s="178">
        <v>3</v>
      </c>
      <c r="F68" s="38">
        <v>0</v>
      </c>
      <c r="G68" s="155"/>
      <c r="H68" s="66">
        <f>E68*F68</f>
        <v>0</v>
      </c>
      <c r="I68" s="156"/>
    </row>
    <row r="69" spans="1:9" ht="15.75" thickBot="1" x14ac:dyDescent="0.3">
      <c r="A69" s="33" t="s">
        <v>137</v>
      </c>
      <c r="B69" s="33" t="s">
        <v>14</v>
      </c>
      <c r="C69" s="67" t="s">
        <v>128</v>
      </c>
      <c r="D69" s="99" t="s">
        <v>28</v>
      </c>
      <c r="E69" s="99">
        <v>2.2599999999999998</v>
      </c>
      <c r="F69" s="38">
        <v>0</v>
      </c>
      <c r="G69" s="45"/>
      <c r="H69" s="40">
        <f t="shared" ref="H69" si="7">E69*F69</f>
        <v>0</v>
      </c>
      <c r="I69" s="46"/>
    </row>
    <row r="70" spans="1:9" ht="15.75" thickBot="1" x14ac:dyDescent="0.3">
      <c r="A70" s="104"/>
      <c r="B70" s="105"/>
      <c r="C70" s="74" t="s">
        <v>38</v>
      </c>
      <c r="D70" s="15"/>
      <c r="E70" s="15"/>
      <c r="F70" s="78"/>
      <c r="G70" s="106"/>
      <c r="H70" s="78">
        <f>SUM(H69:H69)</f>
        <v>0</v>
      </c>
      <c r="I70" s="106">
        <f>SUM(I65:I69)</f>
        <v>0</v>
      </c>
    </row>
    <row r="71" spans="1:9" ht="15.75" thickBot="1" x14ac:dyDescent="0.3">
      <c r="A71" s="107"/>
      <c r="B71" s="108"/>
      <c r="C71" s="74" t="s">
        <v>39</v>
      </c>
      <c r="D71" s="15"/>
      <c r="E71" s="15"/>
      <c r="F71" s="78"/>
      <c r="G71" s="106"/>
      <c r="H71" s="78"/>
      <c r="I71" s="106">
        <f>H70+I70</f>
        <v>0</v>
      </c>
    </row>
    <row r="72" spans="1:9" ht="15.75" thickBot="1" x14ac:dyDescent="0.3">
      <c r="A72" s="116"/>
      <c r="B72" s="117"/>
      <c r="C72" s="114" t="s">
        <v>40</v>
      </c>
      <c r="D72" s="118"/>
      <c r="E72" s="119"/>
      <c r="F72" s="115"/>
      <c r="G72" s="120"/>
      <c r="H72" s="121"/>
      <c r="I72" s="122">
        <f>I62+I71</f>
        <v>0</v>
      </c>
    </row>
    <row r="73" spans="1:9" ht="15.75" thickBot="1" x14ac:dyDescent="0.3">
      <c r="A73" s="116"/>
      <c r="B73" s="119"/>
      <c r="C73" s="123" t="s">
        <v>41</v>
      </c>
      <c r="D73" s="118"/>
      <c r="E73" s="119"/>
      <c r="F73" s="115"/>
      <c r="G73" s="120"/>
      <c r="H73" s="121"/>
      <c r="I73" s="122">
        <f>I72/1.2*20%</f>
        <v>0</v>
      </c>
    </row>
    <row r="75" spans="1:9" x14ac:dyDescent="0.25">
      <c r="A75" s="3"/>
      <c r="B75" s="3"/>
      <c r="C75" s="179" t="s">
        <v>118</v>
      </c>
      <c r="D75" s="180"/>
      <c r="E75" s="180"/>
      <c r="F75" s="190" t="s">
        <v>119</v>
      </c>
      <c r="G75" s="190"/>
      <c r="H75" s="190"/>
      <c r="I75" s="129"/>
    </row>
    <row r="76" spans="1:9" x14ac:dyDescent="0.25">
      <c r="C76" s="179"/>
      <c r="D76" s="179"/>
      <c r="E76" s="179"/>
      <c r="F76" s="179"/>
    </row>
    <row r="77" spans="1:9" x14ac:dyDescent="0.25">
      <c r="C77" s="181" t="s">
        <v>120</v>
      </c>
      <c r="D77" s="182"/>
      <c r="E77" s="182"/>
      <c r="F77" s="188" t="s">
        <v>121</v>
      </c>
      <c r="G77" s="188"/>
      <c r="H77" s="188"/>
    </row>
    <row r="78" spans="1:9" x14ac:dyDescent="0.25">
      <c r="C78" s="181"/>
      <c r="D78" s="181"/>
      <c r="E78" s="181"/>
      <c r="F78" s="183"/>
    </row>
    <row r="79" spans="1:9" x14ac:dyDescent="0.25">
      <c r="C79" s="181" t="s">
        <v>122</v>
      </c>
      <c r="D79" s="182"/>
      <c r="E79" s="182"/>
      <c r="F79" s="188" t="s">
        <v>123</v>
      </c>
      <c r="G79" s="188"/>
      <c r="H79" s="188"/>
    </row>
  </sheetData>
  <mergeCells count="16">
    <mergeCell ref="F79:H79"/>
    <mergeCell ref="H11:I11"/>
    <mergeCell ref="A11:A12"/>
    <mergeCell ref="C11:C12"/>
    <mergeCell ref="D11:D12"/>
    <mergeCell ref="E11:E12"/>
    <mergeCell ref="F11:G11"/>
    <mergeCell ref="F75:H75"/>
    <mergeCell ref="F77:H77"/>
    <mergeCell ref="H1:I1"/>
    <mergeCell ref="A7:I7"/>
    <mergeCell ref="A8:I8"/>
    <mergeCell ref="A9:I9"/>
    <mergeCell ref="G2:I2"/>
    <mergeCell ref="G3:I3"/>
    <mergeCell ref="H4:I4"/>
  </mergeCells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Layout" topLeftCell="A70" zoomScaleNormal="100" workbookViewId="0">
      <selection activeCell="H34" sqref="H34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F3" s="131"/>
      <c r="G3" s="189" t="s">
        <v>113</v>
      </c>
      <c r="H3" s="189"/>
      <c r="I3" s="189"/>
    </row>
    <row r="4" spans="1:10" x14ac:dyDescent="0.25">
      <c r="F4" s="131"/>
      <c r="G4" s="183"/>
      <c r="H4" s="189" t="s">
        <v>114</v>
      </c>
      <c r="I4" s="189"/>
    </row>
    <row r="5" spans="1:10" ht="12.75" customHeight="1" x14ac:dyDescent="0.25">
      <c r="A5" s="193" t="s">
        <v>149</v>
      </c>
      <c r="B5" s="193"/>
      <c r="C5" s="193"/>
      <c r="D5" s="193"/>
      <c r="E5" s="193"/>
      <c r="F5" s="193"/>
      <c r="G5" s="193"/>
      <c r="H5" s="193"/>
      <c r="I5" s="193"/>
    </row>
    <row r="6" spans="1:10" ht="12.75" customHeight="1" x14ac:dyDescent="0.25">
      <c r="A6" s="193" t="s">
        <v>116</v>
      </c>
      <c r="B6" s="193"/>
      <c r="C6" s="193"/>
      <c r="D6" s="193"/>
      <c r="E6" s="193"/>
      <c r="F6" s="193"/>
      <c r="G6" s="193"/>
      <c r="H6" s="193"/>
      <c r="I6" s="193"/>
    </row>
    <row r="7" spans="1:10" ht="50.25" customHeight="1" x14ac:dyDescent="0.25">
      <c r="A7" s="193" t="s">
        <v>150</v>
      </c>
      <c r="B7" s="193"/>
      <c r="C7" s="193"/>
      <c r="D7" s="193"/>
      <c r="E7" s="193"/>
      <c r="F7" s="193"/>
      <c r="G7" s="193"/>
      <c r="H7" s="193"/>
      <c r="I7" s="193"/>
    </row>
    <row r="8" spans="1:10" s="6" customFormat="1" ht="15.75" thickBot="1" x14ac:dyDescent="0.3">
      <c r="A8" s="1"/>
      <c r="B8" s="1"/>
      <c r="C8" s="5" t="s">
        <v>48</v>
      </c>
      <c r="D8" s="1"/>
      <c r="E8" s="1"/>
      <c r="F8" s="2"/>
      <c r="G8" s="2"/>
      <c r="H8" s="2"/>
      <c r="I8" s="2"/>
    </row>
    <row r="9" spans="1:10" s="6" customFormat="1" ht="12.75" customHeight="1" x14ac:dyDescent="0.25">
      <c r="A9" s="194" t="s">
        <v>0</v>
      </c>
      <c r="B9" s="132" t="s">
        <v>1</v>
      </c>
      <c r="C9" s="194" t="s">
        <v>2</v>
      </c>
      <c r="D9" s="194" t="s">
        <v>3</v>
      </c>
      <c r="E9" s="194" t="s">
        <v>4</v>
      </c>
      <c r="F9" s="191" t="s">
        <v>5</v>
      </c>
      <c r="G9" s="192"/>
      <c r="H9" s="191" t="s">
        <v>6</v>
      </c>
      <c r="I9" s="192"/>
    </row>
    <row r="10" spans="1:10" ht="15.75" thickBot="1" x14ac:dyDescent="0.3">
      <c r="A10" s="195"/>
      <c r="B10" s="133" t="s">
        <v>7</v>
      </c>
      <c r="C10" s="195"/>
      <c r="D10" s="195"/>
      <c r="E10" s="195"/>
      <c r="F10" s="9" t="s">
        <v>8</v>
      </c>
      <c r="G10" s="10" t="s">
        <v>9</v>
      </c>
      <c r="H10" s="9" t="s">
        <v>8</v>
      </c>
      <c r="I10" s="10" t="s">
        <v>9</v>
      </c>
    </row>
    <row r="11" spans="1:10" ht="15.75" thickBot="1" x14ac:dyDescent="0.3">
      <c r="A11" s="11"/>
      <c r="B11" s="12" t="s">
        <v>96</v>
      </c>
      <c r="C11" s="12" t="s">
        <v>49</v>
      </c>
      <c r="D11" s="13"/>
      <c r="E11" s="13"/>
      <c r="F11" s="13"/>
      <c r="G11" s="13"/>
      <c r="H11" s="13"/>
      <c r="I11" s="14"/>
    </row>
    <row r="12" spans="1:10" ht="15.75" thickBot="1" x14ac:dyDescent="0.3">
      <c r="A12" s="15"/>
      <c r="B12" s="15" t="s">
        <v>68</v>
      </c>
      <c r="C12" s="16" t="s">
        <v>59</v>
      </c>
      <c r="D12" s="15"/>
      <c r="E12" s="16"/>
      <c r="F12" s="15"/>
      <c r="G12" s="16"/>
      <c r="H12" s="15"/>
      <c r="I12" s="17"/>
    </row>
    <row r="13" spans="1:10" ht="28.5" x14ac:dyDescent="0.25">
      <c r="A13" s="18">
        <v>1</v>
      </c>
      <c r="B13" s="18" t="s">
        <v>11</v>
      </c>
      <c r="C13" s="19" t="s">
        <v>50</v>
      </c>
      <c r="D13" s="18" t="s">
        <v>30</v>
      </c>
      <c r="E13" s="20">
        <v>4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ht="28.5" x14ac:dyDescent="0.25">
      <c r="A14" s="25" t="s">
        <v>13</v>
      </c>
      <c r="B14" s="26" t="s">
        <v>11</v>
      </c>
      <c r="C14" s="27" t="s">
        <v>51</v>
      </c>
      <c r="D14" s="26" t="s">
        <v>30</v>
      </c>
      <c r="E14" s="28">
        <v>57.71</v>
      </c>
      <c r="F14" s="29"/>
      <c r="G14" s="30">
        <v>0</v>
      </c>
      <c r="H14" s="31"/>
      <c r="I14" s="32">
        <f>E14*G14</f>
        <v>0</v>
      </c>
    </row>
    <row r="15" spans="1:10" ht="28.5" x14ac:dyDescent="0.25">
      <c r="A15" s="25" t="s">
        <v>130</v>
      </c>
      <c r="B15" s="26" t="s">
        <v>11</v>
      </c>
      <c r="C15" s="27" t="s">
        <v>97</v>
      </c>
      <c r="D15" s="26" t="s">
        <v>30</v>
      </c>
      <c r="E15" s="28">
        <v>1.7</v>
      </c>
      <c r="F15" s="29"/>
      <c r="G15" s="30">
        <v>0</v>
      </c>
      <c r="H15" s="31"/>
      <c r="I15" s="32">
        <f>E15*G15</f>
        <v>0</v>
      </c>
    </row>
    <row r="16" spans="1:10" ht="28.5" x14ac:dyDescent="0.25">
      <c r="A16" s="42" t="s">
        <v>16</v>
      </c>
      <c r="B16" s="26" t="s">
        <v>11</v>
      </c>
      <c r="C16" s="47" t="s">
        <v>52</v>
      </c>
      <c r="D16" s="43" t="s">
        <v>30</v>
      </c>
      <c r="E16" s="48">
        <v>6.32</v>
      </c>
      <c r="F16" s="49"/>
      <c r="G16" s="45">
        <v>0</v>
      </c>
      <c r="H16" s="40"/>
      <c r="I16" s="46">
        <f>E16*G16</f>
        <v>0</v>
      </c>
    </row>
    <row r="17" spans="1:9" ht="35.25" customHeight="1" x14ac:dyDescent="0.25">
      <c r="A17" s="33" t="s">
        <v>17</v>
      </c>
      <c r="B17" s="34" t="s">
        <v>14</v>
      </c>
      <c r="C17" s="35" t="s">
        <v>37</v>
      </c>
      <c r="D17" s="43" t="s">
        <v>12</v>
      </c>
      <c r="E17" s="137">
        <f>E16*1.1</f>
        <v>6.95</v>
      </c>
      <c r="F17" s="49"/>
      <c r="G17" s="45">
        <v>0</v>
      </c>
      <c r="H17" s="40"/>
      <c r="I17" s="46">
        <f>E17*G17</f>
        <v>0</v>
      </c>
    </row>
    <row r="18" spans="1:9" ht="28.5" x14ac:dyDescent="0.25">
      <c r="A18" s="25" t="s">
        <v>18</v>
      </c>
      <c r="B18" s="26" t="s">
        <v>11</v>
      </c>
      <c r="C18" s="47" t="s">
        <v>53</v>
      </c>
      <c r="D18" s="43" t="s">
        <v>12</v>
      </c>
      <c r="E18" s="48">
        <v>68</v>
      </c>
      <c r="F18" s="49"/>
      <c r="G18" s="45">
        <v>0</v>
      </c>
      <c r="H18" s="40"/>
      <c r="I18" s="46">
        <f>E18*G18</f>
        <v>0</v>
      </c>
    </row>
    <row r="19" spans="1:9" ht="30" x14ac:dyDescent="0.25">
      <c r="A19" s="34" t="s">
        <v>19</v>
      </c>
      <c r="B19" s="34" t="s">
        <v>14</v>
      </c>
      <c r="C19" s="50" t="s">
        <v>54</v>
      </c>
      <c r="D19" s="36" t="s">
        <v>12</v>
      </c>
      <c r="E19" s="37">
        <v>68</v>
      </c>
      <c r="F19" s="49">
        <v>0</v>
      </c>
      <c r="G19" s="39"/>
      <c r="H19" s="40">
        <f>E19*F19</f>
        <v>0</v>
      </c>
      <c r="I19" s="41"/>
    </row>
    <row r="20" spans="1:9" ht="28.5" x14ac:dyDescent="0.25">
      <c r="A20" s="42" t="s">
        <v>20</v>
      </c>
      <c r="B20" s="26" t="s">
        <v>11</v>
      </c>
      <c r="C20" s="51" t="s">
        <v>55</v>
      </c>
      <c r="D20" s="43" t="s">
        <v>15</v>
      </c>
      <c r="E20" s="48">
        <v>272</v>
      </c>
      <c r="F20" s="38"/>
      <c r="G20" s="45">
        <v>0</v>
      </c>
      <c r="H20" s="40"/>
      <c r="I20" s="46">
        <f>E20*G20</f>
        <v>0</v>
      </c>
    </row>
    <row r="21" spans="1:9" s="53" customFormat="1" ht="30" x14ac:dyDescent="0.25">
      <c r="A21" s="33" t="s">
        <v>134</v>
      </c>
      <c r="B21" s="34" t="s">
        <v>14</v>
      </c>
      <c r="C21" s="52" t="s">
        <v>56</v>
      </c>
      <c r="D21" s="36" t="s">
        <v>15</v>
      </c>
      <c r="E21" s="37">
        <v>272</v>
      </c>
      <c r="F21" s="38">
        <v>0</v>
      </c>
      <c r="G21" s="39"/>
      <c r="H21" s="40">
        <f t="shared" ref="H21:H23" si="1">E21*F21</f>
        <v>0</v>
      </c>
      <c r="I21" s="41"/>
    </row>
    <row r="22" spans="1:9" s="53" customFormat="1" ht="30" x14ac:dyDescent="0.25">
      <c r="A22" s="33" t="s">
        <v>141</v>
      </c>
      <c r="B22" s="34" t="s">
        <v>14</v>
      </c>
      <c r="C22" s="52" t="s">
        <v>57</v>
      </c>
      <c r="D22" s="36" t="s">
        <v>12</v>
      </c>
      <c r="E22" s="37">
        <v>23</v>
      </c>
      <c r="F22" s="38">
        <v>0</v>
      </c>
      <c r="G22" s="39"/>
      <c r="H22" s="40">
        <f t="shared" si="1"/>
        <v>0</v>
      </c>
      <c r="I22" s="41"/>
    </row>
    <row r="23" spans="1:9" x14ac:dyDescent="0.25">
      <c r="A23" s="33" t="s">
        <v>142</v>
      </c>
      <c r="B23" s="34" t="s">
        <v>14</v>
      </c>
      <c r="C23" s="52" t="s">
        <v>58</v>
      </c>
      <c r="D23" s="36" t="s">
        <v>12</v>
      </c>
      <c r="E23" s="37">
        <v>24</v>
      </c>
      <c r="F23" s="38">
        <v>0</v>
      </c>
      <c r="G23" s="45"/>
      <c r="H23" s="40">
        <f t="shared" si="1"/>
        <v>0</v>
      </c>
      <c r="I23" s="46"/>
    </row>
    <row r="24" spans="1:9" ht="28.5" x14ac:dyDescent="0.25">
      <c r="A24" s="55" t="s">
        <v>21</v>
      </c>
      <c r="B24" s="42" t="s">
        <v>11</v>
      </c>
      <c r="C24" s="56" t="s">
        <v>36</v>
      </c>
      <c r="D24" s="57" t="s">
        <v>30</v>
      </c>
      <c r="E24" s="58">
        <v>36.340000000000003</v>
      </c>
      <c r="F24" s="59"/>
      <c r="G24" s="60">
        <v>0</v>
      </c>
      <c r="H24" s="61"/>
      <c r="I24" s="62">
        <f>E24*G24</f>
        <v>0</v>
      </c>
    </row>
    <row r="25" spans="1:9" ht="31.5" customHeight="1" x14ac:dyDescent="0.25">
      <c r="A25" s="63" t="s">
        <v>22</v>
      </c>
      <c r="B25" s="34" t="s">
        <v>14</v>
      </c>
      <c r="C25" s="64" t="s">
        <v>37</v>
      </c>
      <c r="D25" s="65" t="s">
        <v>30</v>
      </c>
      <c r="E25" s="138">
        <f>E24*1.1</f>
        <v>39.97</v>
      </c>
      <c r="F25" s="38">
        <v>0</v>
      </c>
      <c r="G25" s="60"/>
      <c r="H25" s="66">
        <f t="shared" ref="H25:H28" si="2">E25*F25</f>
        <v>0</v>
      </c>
      <c r="I25" s="62"/>
    </row>
    <row r="26" spans="1:9" ht="28.5" x14ac:dyDescent="0.25">
      <c r="A26" s="55" t="s">
        <v>23</v>
      </c>
      <c r="B26" s="42" t="s">
        <v>11</v>
      </c>
      <c r="C26" s="101" t="s">
        <v>60</v>
      </c>
      <c r="D26" s="43" t="s">
        <v>15</v>
      </c>
      <c r="E26" s="48">
        <v>68</v>
      </c>
      <c r="F26" s="102"/>
      <c r="G26" s="60">
        <v>0</v>
      </c>
      <c r="H26" s="61">
        <f t="shared" si="2"/>
        <v>0</v>
      </c>
      <c r="I26" s="62">
        <f>E26*G26</f>
        <v>0</v>
      </c>
    </row>
    <row r="27" spans="1:9" ht="28.5" x14ac:dyDescent="0.25">
      <c r="A27" s="55" t="s">
        <v>25</v>
      </c>
      <c r="B27" s="42" t="s">
        <v>11</v>
      </c>
      <c r="C27" s="101" t="s">
        <v>61</v>
      </c>
      <c r="D27" s="43" t="s">
        <v>15</v>
      </c>
      <c r="E27" s="48">
        <v>68</v>
      </c>
      <c r="F27" s="102"/>
      <c r="G27" s="60">
        <v>0</v>
      </c>
      <c r="H27" s="61">
        <f t="shared" si="2"/>
        <v>0</v>
      </c>
      <c r="I27" s="62">
        <f>E27*G27</f>
        <v>0</v>
      </c>
    </row>
    <row r="28" spans="1:9" ht="48.75" customHeight="1" x14ac:dyDescent="0.25">
      <c r="A28" s="63" t="s">
        <v>27</v>
      </c>
      <c r="B28" s="34" t="s">
        <v>14</v>
      </c>
      <c r="C28" s="54" t="s">
        <v>62</v>
      </c>
      <c r="D28" s="68" t="s">
        <v>15</v>
      </c>
      <c r="E28" s="69">
        <v>136</v>
      </c>
      <c r="F28" s="38">
        <v>0</v>
      </c>
      <c r="G28" s="45"/>
      <c r="H28" s="40">
        <f t="shared" si="2"/>
        <v>0</v>
      </c>
      <c r="I28" s="62"/>
    </row>
    <row r="29" spans="1:9" ht="28.5" x14ac:dyDescent="0.25">
      <c r="A29" s="55" t="s">
        <v>29</v>
      </c>
      <c r="B29" s="42" t="s">
        <v>11</v>
      </c>
      <c r="C29" s="139" t="s">
        <v>63</v>
      </c>
      <c r="D29" s="140" t="s">
        <v>30</v>
      </c>
      <c r="E29" s="141">
        <v>3.31</v>
      </c>
      <c r="F29" s="59"/>
      <c r="G29" s="60">
        <v>0</v>
      </c>
      <c r="H29" s="61"/>
      <c r="I29" s="62">
        <f>E29*G29</f>
        <v>0</v>
      </c>
    </row>
    <row r="30" spans="1:9" ht="28.5" x14ac:dyDescent="0.25">
      <c r="A30" s="55" t="s">
        <v>32</v>
      </c>
      <c r="B30" s="42" t="s">
        <v>11</v>
      </c>
      <c r="C30" s="56" t="s">
        <v>64</v>
      </c>
      <c r="D30" s="57" t="s">
        <v>30</v>
      </c>
      <c r="E30" s="58">
        <v>8.2200000000000006</v>
      </c>
      <c r="F30" s="59"/>
      <c r="G30" s="60">
        <v>0</v>
      </c>
      <c r="H30" s="61"/>
      <c r="I30" s="62">
        <f>E30*G30</f>
        <v>0</v>
      </c>
    </row>
    <row r="31" spans="1:9" ht="30.75" thickBot="1" x14ac:dyDescent="0.3">
      <c r="A31" s="33" t="s">
        <v>33</v>
      </c>
      <c r="B31" s="33" t="s">
        <v>14</v>
      </c>
      <c r="C31" s="67" t="s">
        <v>65</v>
      </c>
      <c r="D31" s="99" t="s">
        <v>28</v>
      </c>
      <c r="E31" s="187">
        <f>E30*1.24</f>
        <v>10.19</v>
      </c>
      <c r="F31" s="38">
        <v>0</v>
      </c>
      <c r="G31" s="45"/>
      <c r="H31" s="40">
        <f t="shared" ref="H31" si="3">E31*F31</f>
        <v>0</v>
      </c>
      <c r="I31" s="137"/>
    </row>
    <row r="32" spans="1:9" ht="28.5" hidden="1" x14ac:dyDescent="0.25">
      <c r="A32" s="185"/>
      <c r="B32" s="25" t="s">
        <v>11</v>
      </c>
      <c r="C32" s="96"/>
      <c r="D32" s="89"/>
      <c r="E32" s="186"/>
      <c r="F32" s="90"/>
      <c r="G32" s="91">
        <v>0</v>
      </c>
      <c r="H32" s="92"/>
      <c r="I32" s="93">
        <f>E32*G32</f>
        <v>0</v>
      </c>
    </row>
    <row r="33" spans="1:9" ht="31.5" hidden="1" customHeight="1" thickBot="1" x14ac:dyDescent="0.3">
      <c r="A33" s="112"/>
      <c r="B33" s="80" t="s">
        <v>14</v>
      </c>
      <c r="C33" s="143"/>
      <c r="D33" s="144"/>
      <c r="E33" s="145"/>
      <c r="F33" s="146">
        <v>0</v>
      </c>
      <c r="G33" s="147"/>
      <c r="H33" s="113">
        <f t="shared" ref="H33:H54" si="4">E33*F33</f>
        <v>0</v>
      </c>
      <c r="I33" s="148"/>
    </row>
    <row r="34" spans="1:9" ht="15.75" thickBot="1" x14ac:dyDescent="0.3">
      <c r="A34" s="73"/>
      <c r="B34" s="73"/>
      <c r="C34" s="74" t="s">
        <v>72</v>
      </c>
      <c r="D34" s="75"/>
      <c r="E34" s="149"/>
      <c r="F34" s="76"/>
      <c r="G34" s="77"/>
      <c r="H34" s="78">
        <f>SUM(H19:H33)</f>
        <v>0</v>
      </c>
      <c r="I34" s="79">
        <f>SUM(I13:I33)</f>
        <v>0</v>
      </c>
    </row>
    <row r="35" spans="1:9" ht="15.75" thickBot="1" x14ac:dyDescent="0.3">
      <c r="A35" s="73"/>
      <c r="B35" s="73"/>
      <c r="C35" s="74" t="s">
        <v>73</v>
      </c>
      <c r="D35" s="75"/>
      <c r="E35" s="149"/>
      <c r="F35" s="76"/>
      <c r="G35" s="77"/>
      <c r="H35" s="95"/>
      <c r="I35" s="79">
        <f>H34+I34</f>
        <v>0</v>
      </c>
    </row>
    <row r="36" spans="1:9" ht="15.75" thickBot="1" x14ac:dyDescent="0.3">
      <c r="A36" s="110"/>
      <c r="B36" s="110" t="s">
        <v>67</v>
      </c>
      <c r="C36" s="94" t="s">
        <v>98</v>
      </c>
      <c r="D36" s="150"/>
      <c r="E36" s="151"/>
      <c r="F36" s="152"/>
      <c r="G36" s="77"/>
      <c r="H36" s="78"/>
      <c r="I36" s="79"/>
    </row>
    <row r="37" spans="1:9" ht="31.5" customHeight="1" x14ac:dyDescent="0.25">
      <c r="A37" s="185" t="s">
        <v>124</v>
      </c>
      <c r="B37" s="42" t="s">
        <v>11</v>
      </c>
      <c r="C37" s="96" t="s">
        <v>50</v>
      </c>
      <c r="D37" s="89" t="s">
        <v>30</v>
      </c>
      <c r="E37" s="153">
        <v>2</v>
      </c>
      <c r="F37" s="90"/>
      <c r="G37" s="91">
        <v>0</v>
      </c>
      <c r="H37" s="92"/>
      <c r="I37" s="24">
        <f>E37*G37</f>
        <v>0</v>
      </c>
    </row>
    <row r="38" spans="1:9" ht="31.5" customHeight="1" x14ac:dyDescent="0.25">
      <c r="A38" s="55" t="s">
        <v>13</v>
      </c>
      <c r="B38" s="42" t="s">
        <v>11</v>
      </c>
      <c r="C38" s="56" t="s">
        <v>51</v>
      </c>
      <c r="D38" s="57" t="s">
        <v>30</v>
      </c>
      <c r="E38" s="154">
        <v>17.18</v>
      </c>
      <c r="F38" s="70"/>
      <c r="G38" s="60">
        <v>0</v>
      </c>
      <c r="H38" s="66"/>
      <c r="I38" s="46">
        <f>E38*G38</f>
        <v>0</v>
      </c>
    </row>
    <row r="39" spans="1:9" ht="31.5" customHeight="1" x14ac:dyDescent="0.25">
      <c r="A39" s="55" t="s">
        <v>130</v>
      </c>
      <c r="B39" s="42" t="s">
        <v>11</v>
      </c>
      <c r="C39" s="56" t="s">
        <v>74</v>
      </c>
      <c r="D39" s="57" t="s">
        <v>30</v>
      </c>
      <c r="E39" s="154">
        <v>1.7</v>
      </c>
      <c r="F39" s="59"/>
      <c r="G39" s="60">
        <v>0</v>
      </c>
      <c r="H39" s="61"/>
      <c r="I39" s="93">
        <f>E39*G39</f>
        <v>0</v>
      </c>
    </row>
    <row r="40" spans="1:9" ht="31.5" customHeight="1" x14ac:dyDescent="0.25">
      <c r="A40" s="63" t="s">
        <v>131</v>
      </c>
      <c r="B40" s="34" t="s">
        <v>14</v>
      </c>
      <c r="C40" s="64" t="s">
        <v>65</v>
      </c>
      <c r="D40" s="65" t="s">
        <v>30</v>
      </c>
      <c r="E40" s="142">
        <f>E39*1.24</f>
        <v>2.11</v>
      </c>
      <c r="F40" s="70">
        <v>0</v>
      </c>
      <c r="G40" s="60"/>
      <c r="H40" s="66">
        <f>E40*F40</f>
        <v>0</v>
      </c>
      <c r="I40" s="62"/>
    </row>
    <row r="41" spans="1:9" ht="42.75" x14ac:dyDescent="0.25">
      <c r="A41" s="55" t="s">
        <v>16</v>
      </c>
      <c r="B41" s="42" t="s">
        <v>11</v>
      </c>
      <c r="C41" s="56" t="s">
        <v>75</v>
      </c>
      <c r="D41" s="57" t="s">
        <v>12</v>
      </c>
      <c r="E41" s="154">
        <v>2</v>
      </c>
      <c r="F41" s="59"/>
      <c r="G41" s="60">
        <v>0</v>
      </c>
      <c r="H41" s="61"/>
      <c r="I41" s="62">
        <f>E41*G41</f>
        <v>0</v>
      </c>
    </row>
    <row r="42" spans="1:9" ht="31.5" customHeight="1" x14ac:dyDescent="0.25">
      <c r="A42" s="63" t="s">
        <v>17</v>
      </c>
      <c r="B42" s="34" t="s">
        <v>14</v>
      </c>
      <c r="C42" s="64" t="s">
        <v>76</v>
      </c>
      <c r="D42" s="65" t="s">
        <v>12</v>
      </c>
      <c r="E42" s="142">
        <v>2</v>
      </c>
      <c r="F42" s="70">
        <v>0</v>
      </c>
      <c r="G42" s="60"/>
      <c r="H42" s="66">
        <f>E42*F42</f>
        <v>0</v>
      </c>
      <c r="I42" s="62"/>
    </row>
    <row r="43" spans="1:9" x14ac:dyDescent="0.25">
      <c r="A43" s="63" t="s">
        <v>139</v>
      </c>
      <c r="B43" s="34" t="s">
        <v>14</v>
      </c>
      <c r="C43" s="64" t="s">
        <v>77</v>
      </c>
      <c r="D43" s="65" t="s">
        <v>12</v>
      </c>
      <c r="E43" s="142">
        <v>6</v>
      </c>
      <c r="F43" s="70">
        <v>0</v>
      </c>
      <c r="G43" s="60"/>
      <c r="H43" s="66">
        <f>E43*F43</f>
        <v>0</v>
      </c>
      <c r="I43" s="62"/>
    </row>
    <row r="44" spans="1:9" x14ac:dyDescent="0.25">
      <c r="A44" s="63" t="s">
        <v>140</v>
      </c>
      <c r="B44" s="34" t="s">
        <v>14</v>
      </c>
      <c r="C44" s="64" t="s">
        <v>78</v>
      </c>
      <c r="D44" s="65" t="s">
        <v>12</v>
      </c>
      <c r="E44" s="142">
        <v>6</v>
      </c>
      <c r="F44" s="70">
        <v>0</v>
      </c>
      <c r="G44" s="60"/>
      <c r="H44" s="66">
        <f>E44*F44</f>
        <v>0</v>
      </c>
      <c r="I44" s="62"/>
    </row>
    <row r="45" spans="1:9" ht="28.5" x14ac:dyDescent="0.25">
      <c r="A45" s="55" t="s">
        <v>18</v>
      </c>
      <c r="B45" s="42" t="s">
        <v>11</v>
      </c>
      <c r="C45" s="56" t="s">
        <v>79</v>
      </c>
      <c r="D45" s="57" t="s">
        <v>80</v>
      </c>
      <c r="E45" s="154">
        <v>16</v>
      </c>
      <c r="F45" s="59"/>
      <c r="G45" s="60">
        <v>0</v>
      </c>
      <c r="H45" s="61"/>
      <c r="I45" s="62">
        <f>E45*G45</f>
        <v>0</v>
      </c>
    </row>
    <row r="46" spans="1:9" ht="30" x14ac:dyDescent="0.25">
      <c r="A46" s="63" t="s">
        <v>19</v>
      </c>
      <c r="B46" s="34" t="s">
        <v>14</v>
      </c>
      <c r="C46" s="64" t="s">
        <v>82</v>
      </c>
      <c r="D46" s="65" t="s">
        <v>12</v>
      </c>
      <c r="E46" s="142">
        <v>16</v>
      </c>
      <c r="F46" s="70">
        <v>0</v>
      </c>
      <c r="G46" s="60"/>
      <c r="H46" s="66">
        <f>E46*F46</f>
        <v>0</v>
      </c>
      <c r="I46" s="62"/>
    </row>
    <row r="47" spans="1:9" ht="28.5" x14ac:dyDescent="0.25">
      <c r="A47" s="55" t="s">
        <v>20</v>
      </c>
      <c r="B47" s="42" t="s">
        <v>11</v>
      </c>
      <c r="C47" s="56" t="s">
        <v>83</v>
      </c>
      <c r="D47" s="57" t="s">
        <v>12</v>
      </c>
      <c r="E47" s="154">
        <v>2</v>
      </c>
      <c r="F47" s="59"/>
      <c r="G47" s="60">
        <v>0</v>
      </c>
      <c r="H47" s="61"/>
      <c r="I47" s="62">
        <f>E47*G47</f>
        <v>0</v>
      </c>
    </row>
    <row r="48" spans="1:9" x14ac:dyDescent="0.25">
      <c r="A48" s="63" t="s">
        <v>134</v>
      </c>
      <c r="B48" s="34" t="s">
        <v>14</v>
      </c>
      <c r="C48" s="64" t="s">
        <v>84</v>
      </c>
      <c r="D48" s="65" t="s">
        <v>12</v>
      </c>
      <c r="E48" s="142">
        <v>2</v>
      </c>
      <c r="F48" s="70">
        <v>0</v>
      </c>
      <c r="G48" s="155"/>
      <c r="H48" s="66">
        <f>E48*F48</f>
        <v>0</v>
      </c>
      <c r="I48" s="156"/>
    </row>
    <row r="49" spans="1:9" x14ac:dyDescent="0.25">
      <c r="A49" s="63" t="s">
        <v>141</v>
      </c>
      <c r="B49" s="34" t="s">
        <v>14</v>
      </c>
      <c r="C49" s="64" t="s">
        <v>85</v>
      </c>
      <c r="D49" s="65" t="s">
        <v>12</v>
      </c>
      <c r="E49" s="142">
        <v>2</v>
      </c>
      <c r="F49" s="70">
        <v>0</v>
      </c>
      <c r="G49" s="155"/>
      <c r="H49" s="66">
        <f t="shared" ref="H49:H52" si="5">E49*F49</f>
        <v>0</v>
      </c>
      <c r="I49" s="156"/>
    </row>
    <row r="50" spans="1:9" ht="33.75" customHeight="1" x14ac:dyDescent="0.25">
      <c r="A50" s="63" t="s">
        <v>142</v>
      </c>
      <c r="B50" s="34" t="s">
        <v>14</v>
      </c>
      <c r="C50" s="64" t="s">
        <v>86</v>
      </c>
      <c r="D50" s="65" t="s">
        <v>12</v>
      </c>
      <c r="E50" s="142">
        <v>2</v>
      </c>
      <c r="F50" s="70">
        <v>0</v>
      </c>
      <c r="G50" s="155"/>
      <c r="H50" s="66">
        <f t="shared" si="5"/>
        <v>0</v>
      </c>
      <c r="I50" s="156"/>
    </row>
    <row r="51" spans="1:9" ht="28.5" customHeight="1" x14ac:dyDescent="0.25">
      <c r="A51" s="63" t="s">
        <v>143</v>
      </c>
      <c r="B51" s="34" t="s">
        <v>14</v>
      </c>
      <c r="C51" s="64" t="s">
        <v>87</v>
      </c>
      <c r="D51" s="65" t="s">
        <v>12</v>
      </c>
      <c r="E51" s="142">
        <v>2</v>
      </c>
      <c r="F51" s="70">
        <v>0</v>
      </c>
      <c r="G51" s="155"/>
      <c r="H51" s="66">
        <f t="shared" si="5"/>
        <v>0</v>
      </c>
      <c r="I51" s="156"/>
    </row>
    <row r="52" spans="1:9" x14ac:dyDescent="0.25">
      <c r="A52" s="63" t="s">
        <v>144</v>
      </c>
      <c r="B52" s="34" t="s">
        <v>14</v>
      </c>
      <c r="C52" s="64" t="s">
        <v>88</v>
      </c>
      <c r="D52" s="65" t="s">
        <v>12</v>
      </c>
      <c r="E52" s="142">
        <v>2</v>
      </c>
      <c r="F52" s="70">
        <v>0</v>
      </c>
      <c r="G52" s="155"/>
      <c r="H52" s="66">
        <f t="shared" si="5"/>
        <v>0</v>
      </c>
      <c r="I52" s="156"/>
    </row>
    <row r="53" spans="1:9" ht="42.75" x14ac:dyDescent="0.25">
      <c r="A53" s="55" t="s">
        <v>21</v>
      </c>
      <c r="B53" s="42" t="s">
        <v>11</v>
      </c>
      <c r="C53" s="56" t="s">
        <v>90</v>
      </c>
      <c r="D53" s="57" t="s">
        <v>26</v>
      </c>
      <c r="E53" s="58">
        <v>58.8</v>
      </c>
      <c r="F53" s="59"/>
      <c r="G53" s="60">
        <v>0</v>
      </c>
      <c r="H53" s="61"/>
      <c r="I53" s="62">
        <f>E53*G53</f>
        <v>0</v>
      </c>
    </row>
    <row r="54" spans="1:9" x14ac:dyDescent="0.25">
      <c r="A54" s="63" t="s">
        <v>22</v>
      </c>
      <c r="B54" s="34" t="s">
        <v>14</v>
      </c>
      <c r="C54" s="64" t="s">
        <v>91</v>
      </c>
      <c r="D54" s="65" t="s">
        <v>28</v>
      </c>
      <c r="E54" s="167">
        <f>E53*0.15</f>
        <v>8.82</v>
      </c>
      <c r="F54" s="38">
        <v>0</v>
      </c>
      <c r="G54" s="60"/>
      <c r="H54" s="66">
        <f t="shared" si="4"/>
        <v>0</v>
      </c>
      <c r="I54" s="62"/>
    </row>
    <row r="55" spans="1:9" s="53" customFormat="1" ht="28.5" x14ac:dyDescent="0.25">
      <c r="A55" s="55" t="s">
        <v>23</v>
      </c>
      <c r="B55" s="42" t="s">
        <v>11</v>
      </c>
      <c r="C55" s="56" t="s">
        <v>92</v>
      </c>
      <c r="D55" s="57" t="s">
        <v>26</v>
      </c>
      <c r="E55" s="58">
        <v>39.200000000000003</v>
      </c>
      <c r="F55" s="44"/>
      <c r="G55" s="60">
        <v>0</v>
      </c>
      <c r="H55" s="61"/>
      <c r="I55" s="62">
        <f>E55*G55</f>
        <v>0</v>
      </c>
    </row>
    <row r="56" spans="1:9" s="53" customFormat="1" x14ac:dyDescent="0.25">
      <c r="A56" s="63" t="s">
        <v>24</v>
      </c>
      <c r="B56" s="34" t="s">
        <v>14</v>
      </c>
      <c r="C56" s="64" t="s">
        <v>93</v>
      </c>
      <c r="D56" s="65" t="s">
        <v>28</v>
      </c>
      <c r="E56" s="71">
        <f>1.2*E55</f>
        <v>47.04</v>
      </c>
      <c r="F56" s="70">
        <v>0</v>
      </c>
      <c r="G56" s="155"/>
      <c r="H56" s="66">
        <f>E56*F56</f>
        <v>0</v>
      </c>
      <c r="I56" s="156"/>
    </row>
    <row r="57" spans="1:9" s="53" customFormat="1" x14ac:dyDescent="0.25">
      <c r="A57" s="63" t="s">
        <v>146</v>
      </c>
      <c r="B57" s="34" t="s">
        <v>14</v>
      </c>
      <c r="C57" s="64" t="s">
        <v>94</v>
      </c>
      <c r="D57" s="65" t="s">
        <v>110</v>
      </c>
      <c r="E57" s="71">
        <f>7.14*2</f>
        <v>14.28</v>
      </c>
      <c r="F57" s="70">
        <v>0</v>
      </c>
      <c r="G57" s="155"/>
      <c r="H57" s="66">
        <f>E57*F57</f>
        <v>0</v>
      </c>
      <c r="I57" s="156"/>
    </row>
    <row r="58" spans="1:9" ht="29.25" thickBot="1" x14ac:dyDescent="0.3">
      <c r="A58" s="42" t="s">
        <v>25</v>
      </c>
      <c r="B58" s="42" t="s">
        <v>11</v>
      </c>
      <c r="C58" s="56" t="s">
        <v>36</v>
      </c>
      <c r="D58" s="57" t="s">
        <v>30</v>
      </c>
      <c r="E58" s="58">
        <v>10.14</v>
      </c>
      <c r="F58" s="59"/>
      <c r="G58" s="60">
        <v>0</v>
      </c>
      <c r="H58" s="61"/>
      <c r="I58" s="62">
        <f>E58*G58</f>
        <v>0</v>
      </c>
    </row>
    <row r="59" spans="1:9" ht="15.75" thickBot="1" x14ac:dyDescent="0.3">
      <c r="A59" s="73"/>
      <c r="B59" s="73"/>
      <c r="C59" s="74" t="s">
        <v>34</v>
      </c>
      <c r="D59" s="75"/>
      <c r="E59" s="75"/>
      <c r="F59" s="76"/>
      <c r="G59" s="77"/>
      <c r="H59" s="78">
        <f>SUM(H16:H58)</f>
        <v>0</v>
      </c>
      <c r="I59" s="79">
        <f>SUM(I13:I58)</f>
        <v>0</v>
      </c>
    </row>
    <row r="60" spans="1:9" ht="15.75" thickBot="1" x14ac:dyDescent="0.3">
      <c r="A60" s="80"/>
      <c r="B60" s="80"/>
      <c r="C60" s="81" t="s">
        <v>35</v>
      </c>
      <c r="D60" s="82"/>
      <c r="E60" s="82"/>
      <c r="F60" s="83"/>
      <c r="G60" s="84"/>
      <c r="H60" s="85"/>
      <c r="I60" s="86">
        <f>H59+I59</f>
        <v>0</v>
      </c>
    </row>
    <row r="61" spans="1:9" ht="15.75" thickBot="1" x14ac:dyDescent="0.3">
      <c r="A61" s="87"/>
      <c r="B61" s="87"/>
      <c r="C61" s="88"/>
      <c r="D61" s="89"/>
      <c r="E61" s="89"/>
      <c r="F61" s="90"/>
      <c r="G61" s="91"/>
      <c r="H61" s="92"/>
      <c r="I61" s="93"/>
    </row>
    <row r="62" spans="1:9" ht="15.75" thickBot="1" x14ac:dyDescent="0.3">
      <c r="A62" s="73"/>
      <c r="B62" s="110" t="s">
        <v>105</v>
      </c>
      <c r="C62" s="94" t="s">
        <v>99</v>
      </c>
      <c r="D62" s="75"/>
      <c r="E62" s="75"/>
      <c r="F62" s="76"/>
      <c r="G62" s="77"/>
      <c r="H62" s="95"/>
      <c r="I62" s="79"/>
    </row>
    <row r="63" spans="1:9" ht="28.5" x14ac:dyDescent="0.25">
      <c r="A63" s="25" t="s">
        <v>124</v>
      </c>
      <c r="B63" s="158" t="s">
        <v>11</v>
      </c>
      <c r="C63" s="96" t="s">
        <v>158</v>
      </c>
      <c r="D63" s="97" t="s">
        <v>12</v>
      </c>
      <c r="E63" s="97">
        <v>1</v>
      </c>
      <c r="F63" s="160"/>
      <c r="G63" s="111">
        <v>0</v>
      </c>
      <c r="H63" s="159"/>
      <c r="I63" s="93">
        <f t="shared" ref="I63" si="6">E63*G63</f>
        <v>0</v>
      </c>
    </row>
    <row r="64" spans="1:9" ht="28.5" x14ac:dyDescent="0.25">
      <c r="A64" s="25" t="s">
        <v>13</v>
      </c>
      <c r="B64" s="25" t="s">
        <v>11</v>
      </c>
      <c r="C64" s="56" t="s">
        <v>70</v>
      </c>
      <c r="D64" s="57" t="s">
        <v>12</v>
      </c>
      <c r="E64" s="98">
        <v>1</v>
      </c>
      <c r="F64" s="161"/>
      <c r="G64" s="72">
        <v>0</v>
      </c>
      <c r="H64" s="103"/>
      <c r="I64" s="62">
        <f t="shared" ref="I64" si="7">E64*G64</f>
        <v>0</v>
      </c>
    </row>
    <row r="65" spans="1:9" x14ac:dyDescent="0.25">
      <c r="A65" s="33" t="s">
        <v>135</v>
      </c>
      <c r="B65" s="34" t="s">
        <v>14</v>
      </c>
      <c r="C65" s="64" t="s">
        <v>157</v>
      </c>
      <c r="D65" s="65" t="s">
        <v>30</v>
      </c>
      <c r="E65" s="178">
        <v>5.6000000000000001E-2</v>
      </c>
      <c r="F65" s="38">
        <v>0</v>
      </c>
      <c r="G65" s="155"/>
      <c r="H65" s="66">
        <f>E65*F65</f>
        <v>0</v>
      </c>
      <c r="I65" s="156"/>
    </row>
    <row r="66" spans="1:9" x14ac:dyDescent="0.25">
      <c r="A66" s="33" t="s">
        <v>136</v>
      </c>
      <c r="B66" s="34" t="s">
        <v>14</v>
      </c>
      <c r="C66" s="64" t="s">
        <v>126</v>
      </c>
      <c r="D66" s="65" t="s">
        <v>28</v>
      </c>
      <c r="E66" s="178">
        <v>1.5</v>
      </c>
      <c r="F66" s="38">
        <v>0</v>
      </c>
      <c r="G66" s="155"/>
      <c r="H66" s="66">
        <f>E66*F66</f>
        <v>0</v>
      </c>
      <c r="I66" s="156"/>
    </row>
    <row r="67" spans="1:9" x14ac:dyDescent="0.25">
      <c r="A67" s="33" t="s">
        <v>137</v>
      </c>
      <c r="B67" s="33" t="s">
        <v>14</v>
      </c>
      <c r="C67" s="67" t="s">
        <v>128</v>
      </c>
      <c r="D67" s="99" t="s">
        <v>28</v>
      </c>
      <c r="E67" s="99">
        <v>1.1100000000000001</v>
      </c>
      <c r="F67" s="38">
        <v>0</v>
      </c>
      <c r="G67" s="45"/>
      <c r="H67" s="40">
        <f t="shared" ref="H67" si="8">E67*F67</f>
        <v>0</v>
      </c>
      <c r="I67" s="46"/>
    </row>
    <row r="68" spans="1:9" ht="28.5" x14ac:dyDescent="0.25">
      <c r="A68" s="25" t="s">
        <v>130</v>
      </c>
      <c r="B68" s="25" t="s">
        <v>11</v>
      </c>
      <c r="C68" s="96" t="s">
        <v>152</v>
      </c>
      <c r="D68" s="89" t="s">
        <v>15</v>
      </c>
      <c r="E68" s="89">
        <v>3.6</v>
      </c>
      <c r="F68" s="163"/>
      <c r="G68" s="164">
        <v>0</v>
      </c>
      <c r="H68" s="159"/>
      <c r="I68" s="93">
        <f>E68*G68</f>
        <v>0</v>
      </c>
    </row>
    <row r="69" spans="1:9" ht="30" x14ac:dyDescent="0.25">
      <c r="A69" s="34" t="s">
        <v>131</v>
      </c>
      <c r="B69" s="33" t="s">
        <v>14</v>
      </c>
      <c r="C69" s="67" t="s">
        <v>100</v>
      </c>
      <c r="D69" s="99" t="s">
        <v>12</v>
      </c>
      <c r="E69" s="99">
        <v>4</v>
      </c>
      <c r="F69" s="162">
        <v>0</v>
      </c>
      <c r="G69" s="41"/>
      <c r="H69" s="49">
        <f>E69*F69</f>
        <v>0</v>
      </c>
      <c r="I69" s="165"/>
    </row>
    <row r="70" spans="1:9" ht="28.5" x14ac:dyDescent="0.25">
      <c r="A70" s="34" t="s">
        <v>16</v>
      </c>
      <c r="B70" s="25" t="s">
        <v>11</v>
      </c>
      <c r="C70" s="96" t="s">
        <v>153</v>
      </c>
      <c r="D70" s="89" t="s">
        <v>15</v>
      </c>
      <c r="E70" s="89">
        <v>2.5</v>
      </c>
      <c r="F70" s="163"/>
      <c r="G70" s="164">
        <v>0</v>
      </c>
      <c r="H70" s="159"/>
      <c r="I70" s="93">
        <f>E70*G70</f>
        <v>0</v>
      </c>
    </row>
    <row r="71" spans="1:9" ht="30" x14ac:dyDescent="0.25">
      <c r="A71" s="34" t="s">
        <v>17</v>
      </c>
      <c r="B71" s="34" t="s">
        <v>14</v>
      </c>
      <c r="C71" s="67" t="s">
        <v>154</v>
      </c>
      <c r="D71" s="99" t="s">
        <v>12</v>
      </c>
      <c r="E71" s="99">
        <v>1</v>
      </c>
      <c r="F71" s="162">
        <v>0</v>
      </c>
      <c r="G71" s="41"/>
      <c r="H71" s="49">
        <f>E71*F71</f>
        <v>0</v>
      </c>
      <c r="I71" s="165"/>
    </row>
    <row r="72" spans="1:9" ht="31.5" customHeight="1" x14ac:dyDescent="0.25">
      <c r="A72" s="25" t="s">
        <v>18</v>
      </c>
      <c r="B72" s="25" t="s">
        <v>11</v>
      </c>
      <c r="C72" s="101" t="s">
        <v>155</v>
      </c>
      <c r="D72" s="100" t="s">
        <v>15</v>
      </c>
      <c r="E72" s="100">
        <v>10</v>
      </c>
      <c r="F72" s="161"/>
      <c r="G72" s="46">
        <v>0</v>
      </c>
      <c r="H72" s="102"/>
      <c r="I72" s="157">
        <f>E72*G72</f>
        <v>0</v>
      </c>
    </row>
    <row r="73" spans="1:9" ht="29.25" customHeight="1" x14ac:dyDescent="0.25">
      <c r="A73" s="34" t="s">
        <v>19</v>
      </c>
      <c r="B73" s="33" t="s">
        <v>14</v>
      </c>
      <c r="C73" s="67" t="s">
        <v>156</v>
      </c>
      <c r="D73" s="99" t="s">
        <v>15</v>
      </c>
      <c r="E73" s="99">
        <v>10</v>
      </c>
      <c r="F73" s="162">
        <v>0</v>
      </c>
      <c r="G73" s="41"/>
      <c r="H73" s="49">
        <f>E73*F73</f>
        <v>0</v>
      </c>
      <c r="I73" s="165"/>
    </row>
    <row r="74" spans="1:9" ht="28.5" x14ac:dyDescent="0.25">
      <c r="A74" s="25" t="s">
        <v>20</v>
      </c>
      <c r="B74" s="25" t="s">
        <v>11</v>
      </c>
      <c r="C74" s="101" t="s">
        <v>101</v>
      </c>
      <c r="D74" s="100" t="s">
        <v>12</v>
      </c>
      <c r="E74" s="100">
        <v>1</v>
      </c>
      <c r="F74" s="161"/>
      <c r="G74" s="46">
        <v>0</v>
      </c>
      <c r="H74" s="102"/>
      <c r="I74" s="157">
        <f>E74*G74</f>
        <v>0</v>
      </c>
    </row>
    <row r="75" spans="1:9" ht="30" customHeight="1" thickBot="1" x14ac:dyDescent="0.3">
      <c r="A75" s="34" t="s">
        <v>134</v>
      </c>
      <c r="B75" s="33" t="s">
        <v>14</v>
      </c>
      <c r="C75" s="67" t="s">
        <v>151</v>
      </c>
      <c r="D75" s="99" t="s">
        <v>12</v>
      </c>
      <c r="E75" s="99">
        <v>1</v>
      </c>
      <c r="F75" s="162">
        <v>0</v>
      </c>
      <c r="G75" s="41"/>
      <c r="H75" s="49">
        <f>E75*F75</f>
        <v>0</v>
      </c>
      <c r="I75" s="165"/>
    </row>
    <row r="76" spans="1:9" ht="15.75" thickBot="1" x14ac:dyDescent="0.3">
      <c r="A76" s="104"/>
      <c r="B76" s="105"/>
      <c r="C76" s="74" t="s">
        <v>38</v>
      </c>
      <c r="D76" s="15"/>
      <c r="E76" s="17"/>
      <c r="F76" s="78"/>
      <c r="G76" s="106"/>
      <c r="H76" s="78">
        <f>SUM(H67:H75)</f>
        <v>0</v>
      </c>
      <c r="I76" s="106">
        <f>SUM(I63:I75)</f>
        <v>0</v>
      </c>
    </row>
    <row r="77" spans="1:9" ht="15.75" thickBot="1" x14ac:dyDescent="0.3">
      <c r="A77" s="107"/>
      <c r="B77" s="108"/>
      <c r="C77" s="74" t="s">
        <v>39</v>
      </c>
      <c r="D77" s="15"/>
      <c r="E77" s="15"/>
      <c r="F77" s="78"/>
      <c r="G77" s="106"/>
      <c r="H77" s="78"/>
      <c r="I77" s="106">
        <f>H76+I76</f>
        <v>0</v>
      </c>
    </row>
    <row r="78" spans="1:9" ht="15.75" thickBot="1" x14ac:dyDescent="0.3">
      <c r="A78" s="116"/>
      <c r="B78" s="117"/>
      <c r="C78" s="114" t="s">
        <v>40</v>
      </c>
      <c r="D78" s="118"/>
      <c r="E78" s="119"/>
      <c r="F78" s="115"/>
      <c r="G78" s="120"/>
      <c r="H78" s="121"/>
      <c r="I78" s="122">
        <f>I35+I60+I77</f>
        <v>0</v>
      </c>
    </row>
    <row r="79" spans="1:9" ht="15.75" thickBot="1" x14ac:dyDescent="0.3">
      <c r="A79" s="116"/>
      <c r="B79" s="119"/>
      <c r="C79" s="123" t="s">
        <v>41</v>
      </c>
      <c r="D79" s="118"/>
      <c r="E79" s="119"/>
      <c r="F79" s="115"/>
      <c r="G79" s="120"/>
      <c r="H79" s="121"/>
      <c r="I79" s="122">
        <f>I78/1.2*20%</f>
        <v>0</v>
      </c>
    </row>
    <row r="81" spans="1:9" s="125" customFormat="1" x14ac:dyDescent="0.25">
      <c r="A81" s="1"/>
      <c r="B81" s="1"/>
      <c r="C81" s="1"/>
      <c r="D81" s="1"/>
      <c r="E81" s="1"/>
      <c r="F81" s="2"/>
      <c r="G81" s="2"/>
      <c r="H81" s="131"/>
      <c r="I81" s="124"/>
    </row>
    <row r="82" spans="1:9" s="127" customFormat="1" ht="12.75" hidden="1" customHeight="1" x14ac:dyDescent="0.25">
      <c r="A82" s="198" t="s">
        <v>42</v>
      </c>
      <c r="B82" s="198"/>
      <c r="C82" s="198"/>
      <c r="D82" s="198"/>
      <c r="E82" s="126"/>
      <c r="F82" s="130"/>
      <c r="G82" s="199" t="s">
        <v>43</v>
      </c>
      <c r="H82" s="199"/>
      <c r="I82" s="199"/>
    </row>
    <row r="83" spans="1:9" s="127" customFormat="1" ht="12.75" hidden="1" customHeight="1" x14ac:dyDescent="0.25">
      <c r="A83" s="196" t="s">
        <v>44</v>
      </c>
      <c r="B83" s="196"/>
      <c r="C83" s="196"/>
      <c r="D83" s="196"/>
      <c r="E83" s="126"/>
      <c r="F83" s="130"/>
      <c r="G83" s="197" t="s">
        <v>45</v>
      </c>
      <c r="H83" s="197"/>
      <c r="I83" s="197"/>
    </row>
    <row r="84" spans="1:9" s="127" customFormat="1" hidden="1" x14ac:dyDescent="0.25">
      <c r="A84" s="196"/>
      <c r="B84" s="196"/>
      <c r="C84" s="196"/>
      <c r="D84" s="196"/>
      <c r="E84" s="126"/>
      <c r="F84" s="130"/>
      <c r="G84" s="197"/>
      <c r="H84" s="197"/>
      <c r="I84" s="197"/>
    </row>
    <row r="85" spans="1:9" s="127" customFormat="1" ht="12.75" hidden="1" customHeight="1" x14ac:dyDescent="0.25">
      <c r="A85" s="196" t="s">
        <v>46</v>
      </c>
      <c r="B85" s="196"/>
      <c r="C85" s="196"/>
      <c r="D85" s="196"/>
      <c r="E85" s="126"/>
      <c r="F85" s="130"/>
      <c r="G85" s="197" t="s">
        <v>47</v>
      </c>
      <c r="H85" s="197"/>
      <c r="I85" s="197"/>
    </row>
    <row r="86" spans="1:9" hidden="1" x14ac:dyDescent="0.25">
      <c r="A86" s="3"/>
      <c r="B86" s="3"/>
      <c r="C86" s="3"/>
      <c r="D86" s="3"/>
      <c r="E86" s="128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129"/>
    </row>
    <row r="88" spans="1:9" x14ac:dyDescent="0.25">
      <c r="C88" s="179" t="s">
        <v>118</v>
      </c>
      <c r="D88" s="180"/>
      <c r="E88" s="180"/>
      <c r="F88" s="190" t="s">
        <v>119</v>
      </c>
      <c r="G88" s="190"/>
      <c r="H88" s="190"/>
    </row>
    <row r="89" spans="1:9" x14ac:dyDescent="0.25">
      <c r="C89" s="179"/>
      <c r="D89" s="179"/>
      <c r="E89" s="179"/>
      <c r="F89" s="179"/>
      <c r="G89" s="184"/>
      <c r="H89" s="184"/>
    </row>
    <row r="90" spans="1:9" x14ac:dyDescent="0.25">
      <c r="C90" s="181" t="s">
        <v>120</v>
      </c>
      <c r="D90" s="182"/>
      <c r="E90" s="182"/>
      <c r="F90" s="188" t="s">
        <v>121</v>
      </c>
      <c r="G90" s="188"/>
      <c r="H90" s="188"/>
    </row>
    <row r="91" spans="1:9" x14ac:dyDescent="0.25">
      <c r="C91" s="181"/>
      <c r="D91" s="181"/>
      <c r="E91" s="181"/>
      <c r="F91" s="183"/>
      <c r="G91" s="184"/>
      <c r="H91" s="184"/>
    </row>
    <row r="92" spans="1:9" x14ac:dyDescent="0.25">
      <c r="C92" s="181" t="s">
        <v>122</v>
      </c>
      <c r="D92" s="182"/>
      <c r="E92" s="182"/>
      <c r="F92" s="188" t="s">
        <v>123</v>
      </c>
      <c r="G92" s="188"/>
      <c r="H92" s="188"/>
    </row>
  </sheetData>
  <mergeCells count="24">
    <mergeCell ref="G83:I83"/>
    <mergeCell ref="A84:D84"/>
    <mergeCell ref="G84:I84"/>
    <mergeCell ref="A9:A10"/>
    <mergeCell ref="C9:C10"/>
    <mergeCell ref="D9:D10"/>
    <mergeCell ref="E9:E10"/>
    <mergeCell ref="F9:G9"/>
    <mergeCell ref="F88:H88"/>
    <mergeCell ref="F90:H90"/>
    <mergeCell ref="F92:H92"/>
    <mergeCell ref="H1:I1"/>
    <mergeCell ref="A5:I5"/>
    <mergeCell ref="A6:I6"/>
    <mergeCell ref="A7:I7"/>
    <mergeCell ref="G2:I2"/>
    <mergeCell ref="G3:I3"/>
    <mergeCell ref="H4:I4"/>
    <mergeCell ref="A85:D85"/>
    <mergeCell ref="G85:I85"/>
    <mergeCell ref="H9:I9"/>
    <mergeCell ref="A82:D82"/>
    <mergeCell ref="G82:I82"/>
    <mergeCell ref="A83:D83"/>
  </mergeCells>
  <pageMargins left="0.70866141732283472" right="0.19685039370078741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Layout" topLeftCell="A49" zoomScaleNormal="100" workbookViewId="0">
      <selection activeCell="C27" sqref="C27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F3" s="131"/>
      <c r="G3" s="189" t="s">
        <v>113</v>
      </c>
      <c r="H3" s="189"/>
      <c r="I3" s="189"/>
    </row>
    <row r="4" spans="1:10" x14ac:dyDescent="0.25">
      <c r="F4" s="131"/>
      <c r="G4" s="183"/>
      <c r="H4" s="189" t="s">
        <v>114</v>
      </c>
      <c r="I4" s="189"/>
    </row>
    <row r="5" spans="1:10" ht="12.75" customHeight="1" x14ac:dyDescent="0.25">
      <c r="A5" s="193" t="s">
        <v>159</v>
      </c>
      <c r="B5" s="193"/>
      <c r="C5" s="193"/>
      <c r="D5" s="193"/>
      <c r="E5" s="193"/>
      <c r="F5" s="193"/>
      <c r="G5" s="193"/>
      <c r="H5" s="193"/>
      <c r="I5" s="193"/>
    </row>
    <row r="6" spans="1:10" ht="24.75" customHeight="1" x14ac:dyDescent="0.25">
      <c r="A6" s="193" t="s">
        <v>116</v>
      </c>
      <c r="B6" s="193"/>
      <c r="C6" s="193"/>
      <c r="D6" s="193"/>
      <c r="E6" s="193"/>
      <c r="F6" s="193"/>
      <c r="G6" s="193"/>
      <c r="H6" s="193"/>
      <c r="I6" s="193"/>
    </row>
    <row r="7" spans="1:10" ht="59.25" customHeight="1" x14ac:dyDescent="0.25">
      <c r="A7" s="193" t="s">
        <v>160</v>
      </c>
      <c r="B7" s="193"/>
      <c r="C7" s="193"/>
      <c r="D7" s="193"/>
      <c r="E7" s="193"/>
      <c r="F7" s="193"/>
      <c r="G7" s="193"/>
      <c r="H7" s="193"/>
      <c r="I7" s="193"/>
    </row>
    <row r="8" spans="1:10" s="6" customFormat="1" ht="15.75" thickBot="1" x14ac:dyDescent="0.3">
      <c r="A8" s="1"/>
      <c r="B8" s="1"/>
      <c r="C8" s="5" t="s">
        <v>48</v>
      </c>
      <c r="D8" s="1"/>
      <c r="E8" s="1"/>
      <c r="F8" s="2"/>
      <c r="G8" s="2"/>
      <c r="H8" s="2"/>
      <c r="I8" s="2"/>
    </row>
    <row r="9" spans="1:10" s="6" customFormat="1" ht="12.75" customHeight="1" x14ac:dyDescent="0.25">
      <c r="A9" s="194" t="s">
        <v>0</v>
      </c>
      <c r="B9" s="132" t="s">
        <v>1</v>
      </c>
      <c r="C9" s="194" t="s">
        <v>2</v>
      </c>
      <c r="D9" s="194" t="s">
        <v>3</v>
      </c>
      <c r="E9" s="194" t="s">
        <v>4</v>
      </c>
      <c r="F9" s="191" t="s">
        <v>5</v>
      </c>
      <c r="G9" s="192"/>
      <c r="H9" s="191" t="s">
        <v>6</v>
      </c>
      <c r="I9" s="192"/>
    </row>
    <row r="10" spans="1:10" ht="15.75" thickBot="1" x14ac:dyDescent="0.3">
      <c r="A10" s="195"/>
      <c r="B10" s="133" t="s">
        <v>7</v>
      </c>
      <c r="C10" s="195"/>
      <c r="D10" s="195"/>
      <c r="E10" s="195"/>
      <c r="F10" s="9" t="s">
        <v>8</v>
      </c>
      <c r="G10" s="10" t="s">
        <v>9</v>
      </c>
      <c r="H10" s="9" t="s">
        <v>8</v>
      </c>
      <c r="I10" s="10" t="s">
        <v>9</v>
      </c>
    </row>
    <row r="11" spans="1:10" ht="15.75" thickBot="1" x14ac:dyDescent="0.3">
      <c r="A11" s="11"/>
      <c r="B11" s="12" t="s">
        <v>102</v>
      </c>
      <c r="C11" s="12" t="s">
        <v>49</v>
      </c>
      <c r="D11" s="13"/>
      <c r="E11" s="13"/>
      <c r="F11" s="13"/>
      <c r="G11" s="13"/>
      <c r="H11" s="13"/>
      <c r="I11" s="14"/>
    </row>
    <row r="12" spans="1:10" ht="15.75" thickBot="1" x14ac:dyDescent="0.3">
      <c r="A12" s="15"/>
      <c r="B12" s="15" t="s">
        <v>68</v>
      </c>
      <c r="C12" s="16" t="s">
        <v>59</v>
      </c>
      <c r="D12" s="15"/>
      <c r="E12" s="16"/>
      <c r="F12" s="15"/>
      <c r="G12" s="16"/>
      <c r="H12" s="15"/>
      <c r="I12" s="17"/>
    </row>
    <row r="13" spans="1:10" ht="28.5" x14ac:dyDescent="0.25">
      <c r="A13" s="18">
        <v>1</v>
      </c>
      <c r="B13" s="18" t="s">
        <v>11</v>
      </c>
      <c r="C13" s="19" t="s">
        <v>50</v>
      </c>
      <c r="D13" s="18" t="s">
        <v>30</v>
      </c>
      <c r="E13" s="20">
        <v>4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ht="28.5" x14ac:dyDescent="0.25">
      <c r="A14" s="25" t="s">
        <v>13</v>
      </c>
      <c r="B14" s="26" t="s">
        <v>11</v>
      </c>
      <c r="C14" s="27" t="s">
        <v>51</v>
      </c>
      <c r="D14" s="26" t="s">
        <v>30</v>
      </c>
      <c r="E14" s="28">
        <v>53.12</v>
      </c>
      <c r="F14" s="29"/>
      <c r="G14" s="30">
        <v>0</v>
      </c>
      <c r="H14" s="31"/>
      <c r="I14" s="32">
        <f>E14*G14</f>
        <v>0</v>
      </c>
    </row>
    <row r="15" spans="1:10" ht="28.5" x14ac:dyDescent="0.25">
      <c r="A15" s="25" t="s">
        <v>130</v>
      </c>
      <c r="B15" s="26" t="s">
        <v>11</v>
      </c>
      <c r="C15" s="27" t="s">
        <v>97</v>
      </c>
      <c r="D15" s="26" t="s">
        <v>30</v>
      </c>
      <c r="E15" s="28">
        <v>1.72</v>
      </c>
      <c r="F15" s="29"/>
      <c r="G15" s="30">
        <v>0</v>
      </c>
      <c r="H15" s="31"/>
      <c r="I15" s="32">
        <f>E15*G15</f>
        <v>0</v>
      </c>
    </row>
    <row r="16" spans="1:10" ht="28.5" x14ac:dyDescent="0.25">
      <c r="A16" s="42" t="s">
        <v>16</v>
      </c>
      <c r="B16" s="26" t="s">
        <v>11</v>
      </c>
      <c r="C16" s="47" t="s">
        <v>52</v>
      </c>
      <c r="D16" s="43" t="s">
        <v>30</v>
      </c>
      <c r="E16" s="48">
        <v>5.71</v>
      </c>
      <c r="F16" s="49"/>
      <c r="G16" s="45">
        <v>0</v>
      </c>
      <c r="H16" s="40"/>
      <c r="I16" s="46">
        <f>E16*G16</f>
        <v>0</v>
      </c>
    </row>
    <row r="17" spans="1:9" ht="35.25" customHeight="1" x14ac:dyDescent="0.25">
      <c r="A17" s="33" t="s">
        <v>17</v>
      </c>
      <c r="B17" s="34" t="s">
        <v>14</v>
      </c>
      <c r="C17" s="35" t="s">
        <v>37</v>
      </c>
      <c r="D17" s="43" t="s">
        <v>12</v>
      </c>
      <c r="E17" s="137">
        <f>E16*1.1</f>
        <v>6.28</v>
      </c>
      <c r="F17" s="49"/>
      <c r="G17" s="45">
        <v>0</v>
      </c>
      <c r="H17" s="40"/>
      <c r="I17" s="46">
        <f>E17*G17</f>
        <v>0</v>
      </c>
    </row>
    <row r="18" spans="1:9" ht="28.5" x14ac:dyDescent="0.25">
      <c r="A18" s="25" t="s">
        <v>18</v>
      </c>
      <c r="B18" s="26" t="s">
        <v>11</v>
      </c>
      <c r="C18" s="47" t="s">
        <v>53</v>
      </c>
      <c r="D18" s="43" t="s">
        <v>12</v>
      </c>
      <c r="E18" s="48">
        <v>70</v>
      </c>
      <c r="F18" s="49"/>
      <c r="G18" s="45">
        <v>0</v>
      </c>
      <c r="H18" s="40"/>
      <c r="I18" s="46">
        <f>E18*G18</f>
        <v>0</v>
      </c>
    </row>
    <row r="19" spans="1:9" ht="30" x14ac:dyDescent="0.25">
      <c r="A19" s="34" t="s">
        <v>19</v>
      </c>
      <c r="B19" s="34" t="s">
        <v>14</v>
      </c>
      <c r="C19" s="50" t="s">
        <v>54</v>
      </c>
      <c r="D19" s="36" t="s">
        <v>12</v>
      </c>
      <c r="E19" s="37">
        <v>66</v>
      </c>
      <c r="F19" s="49">
        <v>0</v>
      </c>
      <c r="G19" s="39"/>
      <c r="H19" s="40">
        <f>E19*F19</f>
        <v>0</v>
      </c>
      <c r="I19" s="41"/>
    </row>
    <row r="20" spans="1:9" ht="28.5" x14ac:dyDescent="0.25">
      <c r="A20" s="42" t="s">
        <v>20</v>
      </c>
      <c r="B20" s="26" t="s">
        <v>11</v>
      </c>
      <c r="C20" s="51" t="s">
        <v>55</v>
      </c>
      <c r="D20" s="43" t="s">
        <v>15</v>
      </c>
      <c r="E20" s="48">
        <v>280</v>
      </c>
      <c r="F20" s="38"/>
      <c r="G20" s="45">
        <v>0</v>
      </c>
      <c r="H20" s="40"/>
      <c r="I20" s="46">
        <f>E20*G20</f>
        <v>0</v>
      </c>
    </row>
    <row r="21" spans="1:9" s="53" customFormat="1" ht="30" x14ac:dyDescent="0.25">
      <c r="A21" s="33" t="s">
        <v>134</v>
      </c>
      <c r="B21" s="34" t="s">
        <v>14</v>
      </c>
      <c r="C21" s="52" t="s">
        <v>56</v>
      </c>
      <c r="D21" s="36" t="s">
        <v>15</v>
      </c>
      <c r="E21" s="37">
        <v>280</v>
      </c>
      <c r="F21" s="38">
        <v>0</v>
      </c>
      <c r="G21" s="39"/>
      <c r="H21" s="40">
        <f t="shared" ref="H21:H23" si="1">E21*F21</f>
        <v>0</v>
      </c>
      <c r="I21" s="41"/>
    </row>
    <row r="22" spans="1:9" s="53" customFormat="1" ht="30" x14ac:dyDescent="0.25">
      <c r="A22" s="33" t="s">
        <v>141</v>
      </c>
      <c r="B22" s="34" t="s">
        <v>14</v>
      </c>
      <c r="C22" s="52" t="s">
        <v>57</v>
      </c>
      <c r="D22" s="36" t="s">
        <v>12</v>
      </c>
      <c r="E22" s="37">
        <v>22</v>
      </c>
      <c r="F22" s="38">
        <v>0</v>
      </c>
      <c r="G22" s="39"/>
      <c r="H22" s="40">
        <f t="shared" si="1"/>
        <v>0</v>
      </c>
      <c r="I22" s="41"/>
    </row>
    <row r="23" spans="1:9" x14ac:dyDescent="0.25">
      <c r="A23" s="33" t="s">
        <v>142</v>
      </c>
      <c r="B23" s="34" t="s">
        <v>14</v>
      </c>
      <c r="C23" s="52" t="s">
        <v>58</v>
      </c>
      <c r="D23" s="36" t="s">
        <v>12</v>
      </c>
      <c r="E23" s="37">
        <v>32</v>
      </c>
      <c r="F23" s="38">
        <v>0</v>
      </c>
      <c r="G23" s="45"/>
      <c r="H23" s="40">
        <f t="shared" si="1"/>
        <v>0</v>
      </c>
      <c r="I23" s="46"/>
    </row>
    <row r="24" spans="1:9" ht="28.5" x14ac:dyDescent="0.25">
      <c r="A24" s="55" t="s">
        <v>21</v>
      </c>
      <c r="B24" s="42" t="s">
        <v>11</v>
      </c>
      <c r="C24" s="56" t="s">
        <v>36</v>
      </c>
      <c r="D24" s="57" t="s">
        <v>30</v>
      </c>
      <c r="E24" s="58">
        <v>34.93</v>
      </c>
      <c r="F24" s="59"/>
      <c r="G24" s="60">
        <v>0</v>
      </c>
      <c r="H24" s="61"/>
      <c r="I24" s="62">
        <f>E24*G24</f>
        <v>0</v>
      </c>
    </row>
    <row r="25" spans="1:9" ht="31.5" customHeight="1" x14ac:dyDescent="0.25">
      <c r="A25" s="63" t="s">
        <v>22</v>
      </c>
      <c r="B25" s="34" t="s">
        <v>14</v>
      </c>
      <c r="C25" s="64" t="s">
        <v>37</v>
      </c>
      <c r="D25" s="65" t="s">
        <v>30</v>
      </c>
      <c r="E25" s="138">
        <f>E24*1.1</f>
        <v>38.42</v>
      </c>
      <c r="F25" s="38">
        <v>0</v>
      </c>
      <c r="G25" s="60"/>
      <c r="H25" s="66">
        <f t="shared" ref="H25:H28" si="2">E25*F25</f>
        <v>0</v>
      </c>
      <c r="I25" s="62"/>
    </row>
    <row r="26" spans="1:9" ht="28.5" x14ac:dyDescent="0.25">
      <c r="A26" s="55" t="s">
        <v>23</v>
      </c>
      <c r="B26" s="42" t="s">
        <v>11</v>
      </c>
      <c r="C26" s="101" t="s">
        <v>60</v>
      </c>
      <c r="D26" s="43" t="s">
        <v>15</v>
      </c>
      <c r="E26" s="48">
        <v>70</v>
      </c>
      <c r="F26" s="102"/>
      <c r="G26" s="60">
        <v>0</v>
      </c>
      <c r="H26" s="61">
        <f t="shared" si="2"/>
        <v>0</v>
      </c>
      <c r="I26" s="62">
        <f>E26*G26</f>
        <v>0</v>
      </c>
    </row>
    <row r="27" spans="1:9" ht="28.5" x14ac:dyDescent="0.25">
      <c r="A27" s="55" t="s">
        <v>25</v>
      </c>
      <c r="B27" s="42" t="s">
        <v>11</v>
      </c>
      <c r="C27" s="101" t="s">
        <v>61</v>
      </c>
      <c r="D27" s="43" t="s">
        <v>15</v>
      </c>
      <c r="E27" s="48">
        <v>70</v>
      </c>
      <c r="F27" s="102"/>
      <c r="G27" s="60">
        <v>0</v>
      </c>
      <c r="H27" s="61">
        <f t="shared" si="2"/>
        <v>0</v>
      </c>
      <c r="I27" s="62">
        <f>E27*G27</f>
        <v>0</v>
      </c>
    </row>
    <row r="28" spans="1:9" ht="48.75" customHeight="1" x14ac:dyDescent="0.25">
      <c r="A28" s="63" t="s">
        <v>27</v>
      </c>
      <c r="B28" s="34" t="s">
        <v>14</v>
      </c>
      <c r="C28" s="54" t="s">
        <v>62</v>
      </c>
      <c r="D28" s="68" t="s">
        <v>15</v>
      </c>
      <c r="E28" s="69">
        <v>140</v>
      </c>
      <c r="F28" s="38">
        <v>0</v>
      </c>
      <c r="G28" s="45"/>
      <c r="H28" s="40">
        <f t="shared" si="2"/>
        <v>0</v>
      </c>
      <c r="I28" s="62"/>
    </row>
    <row r="29" spans="1:9" ht="28.5" x14ac:dyDescent="0.25">
      <c r="A29" s="55" t="s">
        <v>29</v>
      </c>
      <c r="B29" s="42" t="s">
        <v>11</v>
      </c>
      <c r="C29" s="139" t="s">
        <v>63</v>
      </c>
      <c r="D29" s="140" t="s">
        <v>30</v>
      </c>
      <c r="E29" s="141">
        <v>3.46</v>
      </c>
      <c r="F29" s="59"/>
      <c r="G29" s="60">
        <v>0</v>
      </c>
      <c r="H29" s="61"/>
      <c r="I29" s="62">
        <f>E29*G29</f>
        <v>0</v>
      </c>
    </row>
    <row r="30" spans="1:9" ht="28.5" x14ac:dyDescent="0.25">
      <c r="A30" s="55" t="s">
        <v>32</v>
      </c>
      <c r="B30" s="42" t="s">
        <v>11</v>
      </c>
      <c r="C30" s="56" t="s">
        <v>64</v>
      </c>
      <c r="D30" s="57" t="s">
        <v>30</v>
      </c>
      <c r="E30" s="58">
        <v>4.51</v>
      </c>
      <c r="F30" s="59"/>
      <c r="G30" s="60">
        <v>0</v>
      </c>
      <c r="H30" s="61"/>
      <c r="I30" s="62">
        <f>E30*G30</f>
        <v>0</v>
      </c>
    </row>
    <row r="31" spans="1:9" ht="30.75" thickBot="1" x14ac:dyDescent="0.3">
      <c r="A31" s="33" t="s">
        <v>33</v>
      </c>
      <c r="B31" s="33" t="s">
        <v>14</v>
      </c>
      <c r="C31" s="67" t="s">
        <v>65</v>
      </c>
      <c r="D31" s="99" t="s">
        <v>28</v>
      </c>
      <c r="E31" s="187">
        <f>E30*1.24</f>
        <v>5.59</v>
      </c>
      <c r="F31" s="38">
        <v>0</v>
      </c>
      <c r="G31" s="45"/>
      <c r="H31" s="40">
        <f t="shared" ref="H31" si="3">E31*F31</f>
        <v>0</v>
      </c>
      <c r="I31" s="137"/>
    </row>
    <row r="32" spans="1:9" ht="28.5" hidden="1" x14ac:dyDescent="0.25">
      <c r="A32" s="185"/>
      <c r="B32" s="25" t="s">
        <v>11</v>
      </c>
      <c r="C32" s="96"/>
      <c r="D32" s="89" t="s">
        <v>30</v>
      </c>
      <c r="E32" s="186"/>
      <c r="F32" s="90"/>
      <c r="G32" s="91">
        <v>0</v>
      </c>
      <c r="H32" s="92"/>
      <c r="I32" s="93">
        <f>E32*G32</f>
        <v>0</v>
      </c>
    </row>
    <row r="33" spans="1:9" ht="31.5" hidden="1" customHeight="1" thickBot="1" x14ac:dyDescent="0.3">
      <c r="A33" s="112"/>
      <c r="B33" s="80"/>
      <c r="C33" s="143"/>
      <c r="D33" s="144" t="s">
        <v>28</v>
      </c>
      <c r="E33" s="145"/>
      <c r="F33" s="146">
        <v>0</v>
      </c>
      <c r="G33" s="147"/>
      <c r="H33" s="113">
        <f t="shared" ref="H33:H54" si="4">E33*F33</f>
        <v>0</v>
      </c>
      <c r="I33" s="148"/>
    </row>
    <row r="34" spans="1:9" ht="15.75" thickBot="1" x14ac:dyDescent="0.3">
      <c r="A34" s="73"/>
      <c r="B34" s="73"/>
      <c r="C34" s="74" t="s">
        <v>72</v>
      </c>
      <c r="D34" s="75"/>
      <c r="E34" s="149"/>
      <c r="F34" s="76"/>
      <c r="G34" s="77"/>
      <c r="H34" s="78">
        <f>SUM(H19:H33)</f>
        <v>0</v>
      </c>
      <c r="I34" s="79">
        <f>SUM(I13:I33)</f>
        <v>0</v>
      </c>
    </row>
    <row r="35" spans="1:9" ht="15.75" thickBot="1" x14ac:dyDescent="0.3">
      <c r="A35" s="73"/>
      <c r="B35" s="73"/>
      <c r="C35" s="74" t="s">
        <v>73</v>
      </c>
      <c r="D35" s="75"/>
      <c r="E35" s="149"/>
      <c r="F35" s="76"/>
      <c r="G35" s="77"/>
      <c r="H35" s="95"/>
      <c r="I35" s="79">
        <f>H34+I34</f>
        <v>0</v>
      </c>
    </row>
    <row r="36" spans="1:9" ht="15.75" thickBot="1" x14ac:dyDescent="0.3">
      <c r="A36" s="110"/>
      <c r="B36" s="110" t="s">
        <v>67</v>
      </c>
      <c r="C36" s="94" t="s">
        <v>103</v>
      </c>
      <c r="D36" s="150"/>
      <c r="E36" s="151"/>
      <c r="F36" s="152"/>
      <c r="G36" s="77"/>
      <c r="H36" s="78"/>
      <c r="I36" s="79"/>
    </row>
    <row r="37" spans="1:9" ht="31.5" customHeight="1" x14ac:dyDescent="0.25">
      <c r="A37" s="185" t="s">
        <v>124</v>
      </c>
      <c r="B37" s="42" t="s">
        <v>11</v>
      </c>
      <c r="C37" s="96" t="s">
        <v>50</v>
      </c>
      <c r="D37" s="89" t="s">
        <v>30</v>
      </c>
      <c r="E37" s="153">
        <v>3</v>
      </c>
      <c r="F37" s="90"/>
      <c r="G37" s="91">
        <v>0</v>
      </c>
      <c r="H37" s="92"/>
      <c r="I37" s="24">
        <f>E37*G37</f>
        <v>0</v>
      </c>
    </row>
    <row r="38" spans="1:9" ht="31.5" customHeight="1" x14ac:dyDescent="0.25">
      <c r="A38" s="55" t="s">
        <v>13</v>
      </c>
      <c r="B38" s="42" t="s">
        <v>11</v>
      </c>
      <c r="C38" s="56" t="s">
        <v>51</v>
      </c>
      <c r="D38" s="57" t="s">
        <v>30</v>
      </c>
      <c r="E38" s="154">
        <v>25.77</v>
      </c>
      <c r="F38" s="70"/>
      <c r="G38" s="60">
        <v>0</v>
      </c>
      <c r="H38" s="66"/>
      <c r="I38" s="46">
        <f>E38*G38</f>
        <v>0</v>
      </c>
    </row>
    <row r="39" spans="1:9" ht="31.5" customHeight="1" x14ac:dyDescent="0.25">
      <c r="A39" s="55" t="s">
        <v>130</v>
      </c>
      <c r="B39" s="42" t="s">
        <v>11</v>
      </c>
      <c r="C39" s="56" t="s">
        <v>74</v>
      </c>
      <c r="D39" s="57" t="s">
        <v>30</v>
      </c>
      <c r="E39" s="154">
        <v>2.5499999999999998</v>
      </c>
      <c r="F39" s="59"/>
      <c r="G39" s="60">
        <v>0</v>
      </c>
      <c r="H39" s="61"/>
      <c r="I39" s="93">
        <f>E39*G39</f>
        <v>0</v>
      </c>
    </row>
    <row r="40" spans="1:9" ht="31.5" customHeight="1" x14ac:dyDescent="0.25">
      <c r="A40" s="63" t="s">
        <v>131</v>
      </c>
      <c r="B40" s="34" t="s">
        <v>14</v>
      </c>
      <c r="C40" s="64" t="s">
        <v>65</v>
      </c>
      <c r="D40" s="65" t="s">
        <v>30</v>
      </c>
      <c r="E40" s="142">
        <f>E39*1.24</f>
        <v>3.16</v>
      </c>
      <c r="F40" s="70">
        <v>0</v>
      </c>
      <c r="G40" s="60"/>
      <c r="H40" s="66">
        <f>E40*F40</f>
        <v>0</v>
      </c>
      <c r="I40" s="62"/>
    </row>
    <row r="41" spans="1:9" ht="42.75" x14ac:dyDescent="0.25">
      <c r="A41" s="55" t="s">
        <v>16</v>
      </c>
      <c r="B41" s="42" t="s">
        <v>11</v>
      </c>
      <c r="C41" s="56" t="s">
        <v>75</v>
      </c>
      <c r="D41" s="57" t="s">
        <v>12</v>
      </c>
      <c r="E41" s="154">
        <v>3</v>
      </c>
      <c r="F41" s="59"/>
      <c r="G41" s="60">
        <v>0</v>
      </c>
      <c r="H41" s="61"/>
      <c r="I41" s="62">
        <f>E41*G41</f>
        <v>0</v>
      </c>
    </row>
    <row r="42" spans="1:9" ht="31.5" customHeight="1" x14ac:dyDescent="0.25">
      <c r="A42" s="63" t="s">
        <v>17</v>
      </c>
      <c r="B42" s="34" t="s">
        <v>14</v>
      </c>
      <c r="C42" s="64" t="s">
        <v>76</v>
      </c>
      <c r="D42" s="65" t="s">
        <v>12</v>
      </c>
      <c r="E42" s="142">
        <v>3</v>
      </c>
      <c r="F42" s="70">
        <v>0</v>
      </c>
      <c r="G42" s="60"/>
      <c r="H42" s="66">
        <f>E42*F42</f>
        <v>0</v>
      </c>
      <c r="I42" s="62"/>
    </row>
    <row r="43" spans="1:9" x14ac:dyDescent="0.25">
      <c r="A43" s="63" t="s">
        <v>139</v>
      </c>
      <c r="B43" s="34" t="s">
        <v>14</v>
      </c>
      <c r="C43" s="64" t="s">
        <v>77</v>
      </c>
      <c r="D43" s="65" t="s">
        <v>12</v>
      </c>
      <c r="E43" s="142">
        <v>9</v>
      </c>
      <c r="F43" s="70">
        <v>0</v>
      </c>
      <c r="G43" s="60"/>
      <c r="H43" s="66">
        <f>E43*F43</f>
        <v>0</v>
      </c>
      <c r="I43" s="62"/>
    </row>
    <row r="44" spans="1:9" x14ac:dyDescent="0.25">
      <c r="A44" s="63" t="s">
        <v>140</v>
      </c>
      <c r="B44" s="34" t="s">
        <v>14</v>
      </c>
      <c r="C44" s="64" t="s">
        <v>78</v>
      </c>
      <c r="D44" s="65" t="s">
        <v>12</v>
      </c>
      <c r="E44" s="142">
        <v>9</v>
      </c>
      <c r="F44" s="70">
        <v>0</v>
      </c>
      <c r="G44" s="60"/>
      <c r="H44" s="66">
        <f>E44*F44</f>
        <v>0</v>
      </c>
      <c r="I44" s="62"/>
    </row>
    <row r="45" spans="1:9" ht="28.5" x14ac:dyDescent="0.25">
      <c r="A45" s="55" t="s">
        <v>18</v>
      </c>
      <c r="B45" s="42" t="s">
        <v>11</v>
      </c>
      <c r="C45" s="56" t="s">
        <v>79</v>
      </c>
      <c r="D45" s="57" t="s">
        <v>80</v>
      </c>
      <c r="E45" s="154">
        <v>28</v>
      </c>
      <c r="F45" s="59"/>
      <c r="G45" s="60">
        <v>0</v>
      </c>
      <c r="H45" s="61"/>
      <c r="I45" s="62">
        <f>E45*G45</f>
        <v>0</v>
      </c>
    </row>
    <row r="46" spans="1:9" ht="30" x14ac:dyDescent="0.25">
      <c r="A46" s="63" t="s">
        <v>19</v>
      </c>
      <c r="B46" s="34" t="s">
        <v>14</v>
      </c>
      <c r="C46" s="64" t="s">
        <v>82</v>
      </c>
      <c r="D46" s="65" t="s">
        <v>12</v>
      </c>
      <c r="E46" s="142">
        <v>28</v>
      </c>
      <c r="F46" s="70">
        <v>0</v>
      </c>
      <c r="G46" s="60"/>
      <c r="H46" s="66">
        <f>E46*F46</f>
        <v>0</v>
      </c>
      <c r="I46" s="62"/>
    </row>
    <row r="47" spans="1:9" ht="28.5" x14ac:dyDescent="0.25">
      <c r="A47" s="55" t="s">
        <v>20</v>
      </c>
      <c r="B47" s="42" t="s">
        <v>11</v>
      </c>
      <c r="C47" s="56" t="s">
        <v>83</v>
      </c>
      <c r="D47" s="57" t="s">
        <v>12</v>
      </c>
      <c r="E47" s="154">
        <v>3</v>
      </c>
      <c r="F47" s="59"/>
      <c r="G47" s="60">
        <v>0</v>
      </c>
      <c r="H47" s="61"/>
      <c r="I47" s="62">
        <f>E47*G47</f>
        <v>0</v>
      </c>
    </row>
    <row r="48" spans="1:9" x14ac:dyDescent="0.25">
      <c r="A48" s="63" t="s">
        <v>134</v>
      </c>
      <c r="B48" s="34" t="s">
        <v>14</v>
      </c>
      <c r="C48" s="64" t="s">
        <v>84</v>
      </c>
      <c r="D48" s="65" t="s">
        <v>12</v>
      </c>
      <c r="E48" s="142">
        <v>3</v>
      </c>
      <c r="F48" s="70">
        <v>0</v>
      </c>
      <c r="G48" s="155"/>
      <c r="H48" s="66">
        <f>E48*F48</f>
        <v>0</v>
      </c>
      <c r="I48" s="156"/>
    </row>
    <row r="49" spans="1:9" x14ac:dyDescent="0.25">
      <c r="A49" s="63" t="s">
        <v>141</v>
      </c>
      <c r="B49" s="34" t="s">
        <v>14</v>
      </c>
      <c r="C49" s="64" t="s">
        <v>85</v>
      </c>
      <c r="D49" s="65" t="s">
        <v>12</v>
      </c>
      <c r="E49" s="142">
        <v>3</v>
      </c>
      <c r="F49" s="70">
        <v>0</v>
      </c>
      <c r="G49" s="155"/>
      <c r="H49" s="66">
        <f t="shared" ref="H49:H52" si="5">E49*F49</f>
        <v>0</v>
      </c>
      <c r="I49" s="156"/>
    </row>
    <row r="50" spans="1:9" ht="33.75" customHeight="1" x14ac:dyDescent="0.25">
      <c r="A50" s="63" t="s">
        <v>142</v>
      </c>
      <c r="B50" s="34" t="s">
        <v>14</v>
      </c>
      <c r="C50" s="64" t="s">
        <v>86</v>
      </c>
      <c r="D50" s="65" t="s">
        <v>12</v>
      </c>
      <c r="E50" s="142">
        <v>3</v>
      </c>
      <c r="F50" s="70">
        <v>0</v>
      </c>
      <c r="G50" s="155"/>
      <c r="H50" s="66">
        <f t="shared" si="5"/>
        <v>0</v>
      </c>
      <c r="I50" s="156"/>
    </row>
    <row r="51" spans="1:9" ht="28.5" customHeight="1" x14ac:dyDescent="0.25">
      <c r="A51" s="63" t="s">
        <v>143</v>
      </c>
      <c r="B51" s="34" t="s">
        <v>14</v>
      </c>
      <c r="C51" s="64" t="s">
        <v>87</v>
      </c>
      <c r="D51" s="65" t="s">
        <v>12</v>
      </c>
      <c r="E51" s="142">
        <v>3</v>
      </c>
      <c r="F51" s="70">
        <v>0</v>
      </c>
      <c r="G51" s="155"/>
      <c r="H51" s="66">
        <f t="shared" si="5"/>
        <v>0</v>
      </c>
      <c r="I51" s="156"/>
    </row>
    <row r="52" spans="1:9" x14ac:dyDescent="0.25">
      <c r="A52" s="63" t="s">
        <v>144</v>
      </c>
      <c r="B52" s="34" t="s">
        <v>14</v>
      </c>
      <c r="C52" s="64" t="s">
        <v>88</v>
      </c>
      <c r="D52" s="65" t="s">
        <v>12</v>
      </c>
      <c r="E52" s="142">
        <v>3</v>
      </c>
      <c r="F52" s="70">
        <v>0</v>
      </c>
      <c r="G52" s="155"/>
      <c r="H52" s="66">
        <f t="shared" si="5"/>
        <v>0</v>
      </c>
      <c r="I52" s="156"/>
    </row>
    <row r="53" spans="1:9" ht="42.75" x14ac:dyDescent="0.25">
      <c r="A53" s="55" t="s">
        <v>21</v>
      </c>
      <c r="B53" s="42" t="s">
        <v>11</v>
      </c>
      <c r="C53" s="56" t="s">
        <v>90</v>
      </c>
      <c r="D53" s="57" t="s">
        <v>26</v>
      </c>
      <c r="E53" s="58">
        <v>88.2</v>
      </c>
      <c r="F53" s="59"/>
      <c r="G53" s="60">
        <v>0</v>
      </c>
      <c r="H53" s="61"/>
      <c r="I53" s="62">
        <f>E53*G53</f>
        <v>0</v>
      </c>
    </row>
    <row r="54" spans="1:9" x14ac:dyDescent="0.25">
      <c r="A54" s="63" t="s">
        <v>22</v>
      </c>
      <c r="B54" s="34" t="s">
        <v>14</v>
      </c>
      <c r="C54" s="64" t="s">
        <v>91</v>
      </c>
      <c r="D54" s="65" t="s">
        <v>28</v>
      </c>
      <c r="E54" s="167">
        <f>E53*0.15+0.03</f>
        <v>13.26</v>
      </c>
      <c r="F54" s="38">
        <v>0</v>
      </c>
      <c r="G54" s="60"/>
      <c r="H54" s="66">
        <f t="shared" si="4"/>
        <v>0</v>
      </c>
      <c r="I54" s="62"/>
    </row>
    <row r="55" spans="1:9" s="53" customFormat="1" ht="28.5" x14ac:dyDescent="0.25">
      <c r="A55" s="55" t="s">
        <v>23</v>
      </c>
      <c r="B55" s="42" t="s">
        <v>11</v>
      </c>
      <c r="C55" s="56" t="s">
        <v>92</v>
      </c>
      <c r="D55" s="57" t="s">
        <v>26</v>
      </c>
      <c r="E55" s="58">
        <v>58.8</v>
      </c>
      <c r="F55" s="44"/>
      <c r="G55" s="60">
        <v>0</v>
      </c>
      <c r="H55" s="61"/>
      <c r="I55" s="62">
        <f>E55*G55</f>
        <v>0</v>
      </c>
    </row>
    <row r="56" spans="1:9" s="53" customFormat="1" x14ac:dyDescent="0.25">
      <c r="A56" s="63" t="s">
        <v>24</v>
      </c>
      <c r="B56" s="34" t="s">
        <v>14</v>
      </c>
      <c r="C56" s="64" t="s">
        <v>93</v>
      </c>
      <c r="D56" s="65" t="s">
        <v>28</v>
      </c>
      <c r="E56" s="71">
        <f>1.2*E55</f>
        <v>70.56</v>
      </c>
      <c r="F56" s="70">
        <v>0</v>
      </c>
      <c r="G56" s="155"/>
      <c r="H56" s="66">
        <f>E56*F56</f>
        <v>0</v>
      </c>
      <c r="I56" s="156"/>
    </row>
    <row r="57" spans="1:9" s="53" customFormat="1" x14ac:dyDescent="0.25">
      <c r="A57" s="63" t="s">
        <v>146</v>
      </c>
      <c r="B57" s="34" t="s">
        <v>14</v>
      </c>
      <c r="C57" s="64" t="s">
        <v>94</v>
      </c>
      <c r="D57" s="65" t="s">
        <v>110</v>
      </c>
      <c r="E57" s="71">
        <f>7.14*3</f>
        <v>21.42</v>
      </c>
      <c r="F57" s="70">
        <v>0</v>
      </c>
      <c r="G57" s="155"/>
      <c r="H57" s="66">
        <f>E57*F57</f>
        <v>0</v>
      </c>
      <c r="I57" s="156"/>
    </row>
    <row r="58" spans="1:9" ht="29.25" thickBot="1" x14ac:dyDescent="0.3">
      <c r="A58" s="42" t="s">
        <v>25</v>
      </c>
      <c r="B58" s="42" t="s">
        <v>11</v>
      </c>
      <c r="C58" s="56" t="s">
        <v>36</v>
      </c>
      <c r="D58" s="57" t="s">
        <v>30</v>
      </c>
      <c r="E58" s="58">
        <v>17.100000000000001</v>
      </c>
      <c r="F58" s="59"/>
      <c r="G58" s="60">
        <v>0</v>
      </c>
      <c r="H58" s="61"/>
      <c r="I58" s="62">
        <f>E58*G58</f>
        <v>0</v>
      </c>
    </row>
    <row r="59" spans="1:9" ht="15.75" thickBot="1" x14ac:dyDescent="0.3">
      <c r="A59" s="73"/>
      <c r="B59" s="73"/>
      <c r="C59" s="74" t="s">
        <v>34</v>
      </c>
      <c r="D59" s="75"/>
      <c r="E59" s="75"/>
      <c r="F59" s="76"/>
      <c r="G59" s="77"/>
      <c r="H59" s="78">
        <f>SUM(H16:H58)</f>
        <v>0</v>
      </c>
      <c r="I59" s="79">
        <f>SUM(I13:I58)</f>
        <v>0</v>
      </c>
    </row>
    <row r="60" spans="1:9" ht="15.75" thickBot="1" x14ac:dyDescent="0.3">
      <c r="A60" s="80"/>
      <c r="B60" s="80"/>
      <c r="C60" s="81" t="s">
        <v>35</v>
      </c>
      <c r="D60" s="82"/>
      <c r="E60" s="82"/>
      <c r="F60" s="83"/>
      <c r="G60" s="84"/>
      <c r="H60" s="85"/>
      <c r="I60" s="86">
        <f>H59+I59</f>
        <v>0</v>
      </c>
    </row>
    <row r="61" spans="1:9" ht="15.75" thickBot="1" x14ac:dyDescent="0.3">
      <c r="A61" s="87"/>
      <c r="B61" s="87"/>
      <c r="C61" s="88"/>
      <c r="D61" s="89"/>
      <c r="E61" s="89"/>
      <c r="F61" s="90"/>
      <c r="G61" s="91"/>
      <c r="H61" s="92"/>
      <c r="I61" s="93"/>
    </row>
    <row r="62" spans="1:9" ht="15.75" thickBot="1" x14ac:dyDescent="0.3">
      <c r="A62" s="73"/>
      <c r="B62" s="110" t="s">
        <v>105</v>
      </c>
      <c r="C62" s="94" t="s">
        <v>99</v>
      </c>
      <c r="D62" s="75"/>
      <c r="E62" s="75"/>
      <c r="F62" s="76"/>
      <c r="G62" s="77"/>
      <c r="H62" s="95"/>
      <c r="I62" s="79"/>
    </row>
    <row r="63" spans="1:9" ht="28.5" x14ac:dyDescent="0.25">
      <c r="A63" s="25" t="s">
        <v>124</v>
      </c>
      <c r="B63" s="158" t="s">
        <v>11</v>
      </c>
      <c r="C63" s="96" t="s">
        <v>158</v>
      </c>
      <c r="D63" s="97" t="s">
        <v>12</v>
      </c>
      <c r="E63" s="97">
        <v>1</v>
      </c>
      <c r="F63" s="160"/>
      <c r="G63" s="111">
        <v>0</v>
      </c>
      <c r="H63" s="159"/>
      <c r="I63" s="93">
        <f t="shared" ref="I63:I64" si="6">E63*G63</f>
        <v>0</v>
      </c>
    </row>
    <row r="64" spans="1:9" ht="28.5" x14ac:dyDescent="0.25">
      <c r="A64" s="25" t="s">
        <v>13</v>
      </c>
      <c r="B64" s="25" t="s">
        <v>11</v>
      </c>
      <c r="C64" s="56" t="s">
        <v>70</v>
      </c>
      <c r="D64" s="57" t="s">
        <v>12</v>
      </c>
      <c r="E64" s="98">
        <v>1</v>
      </c>
      <c r="F64" s="161"/>
      <c r="G64" s="72">
        <v>0</v>
      </c>
      <c r="H64" s="103"/>
      <c r="I64" s="62">
        <f t="shared" si="6"/>
        <v>0</v>
      </c>
    </row>
    <row r="65" spans="1:9" x14ac:dyDescent="0.25">
      <c r="A65" s="33" t="s">
        <v>135</v>
      </c>
      <c r="B65" s="34" t="s">
        <v>14</v>
      </c>
      <c r="C65" s="64" t="s">
        <v>157</v>
      </c>
      <c r="D65" s="65" t="s">
        <v>30</v>
      </c>
      <c r="E65" s="178">
        <v>5.5E-2</v>
      </c>
      <c r="F65" s="38">
        <v>0</v>
      </c>
      <c r="G65" s="155"/>
      <c r="H65" s="66">
        <f>E65*F65</f>
        <v>0</v>
      </c>
      <c r="I65" s="156"/>
    </row>
    <row r="66" spans="1:9" x14ac:dyDescent="0.25">
      <c r="A66" s="33" t="s">
        <v>136</v>
      </c>
      <c r="B66" s="34" t="s">
        <v>14</v>
      </c>
      <c r="C66" s="64" t="s">
        <v>126</v>
      </c>
      <c r="D66" s="65" t="s">
        <v>28</v>
      </c>
      <c r="E66" s="178">
        <v>1.5</v>
      </c>
      <c r="F66" s="38">
        <v>0</v>
      </c>
      <c r="G66" s="155"/>
      <c r="H66" s="66">
        <f>E66*F66</f>
        <v>0</v>
      </c>
      <c r="I66" s="156"/>
    </row>
    <row r="67" spans="1:9" x14ac:dyDescent="0.25">
      <c r="A67" s="33" t="s">
        <v>137</v>
      </c>
      <c r="B67" s="33" t="s">
        <v>14</v>
      </c>
      <c r="C67" s="67" t="s">
        <v>128</v>
      </c>
      <c r="D67" s="99" t="s">
        <v>30</v>
      </c>
      <c r="E67" s="99">
        <v>1.1100000000000001</v>
      </c>
      <c r="F67" s="38">
        <v>0</v>
      </c>
      <c r="G67" s="45"/>
      <c r="H67" s="40">
        <f t="shared" ref="H67" si="7">E67*F67</f>
        <v>0</v>
      </c>
      <c r="I67" s="46"/>
    </row>
    <row r="68" spans="1:9" ht="28.5" x14ac:dyDescent="0.25">
      <c r="A68" s="25" t="s">
        <v>130</v>
      </c>
      <c r="B68" s="25" t="s">
        <v>11</v>
      </c>
      <c r="C68" s="96" t="s">
        <v>152</v>
      </c>
      <c r="D68" s="89" t="s">
        <v>15</v>
      </c>
      <c r="E68" s="89">
        <v>3.6</v>
      </c>
      <c r="F68" s="163"/>
      <c r="G68" s="164">
        <v>0</v>
      </c>
      <c r="H68" s="159"/>
      <c r="I68" s="93">
        <f>E68*G68</f>
        <v>0</v>
      </c>
    </row>
    <row r="69" spans="1:9" ht="30" x14ac:dyDescent="0.25">
      <c r="A69" s="34" t="s">
        <v>131</v>
      </c>
      <c r="B69" s="33" t="s">
        <v>14</v>
      </c>
      <c r="C69" s="67" t="s">
        <v>100</v>
      </c>
      <c r="D69" s="99" t="s">
        <v>12</v>
      </c>
      <c r="E69" s="99">
        <v>4</v>
      </c>
      <c r="F69" s="162">
        <v>0</v>
      </c>
      <c r="G69" s="41"/>
      <c r="H69" s="49">
        <f>E69*F69</f>
        <v>0</v>
      </c>
      <c r="I69" s="165"/>
    </row>
    <row r="70" spans="1:9" ht="28.5" x14ac:dyDescent="0.25">
      <c r="A70" s="34" t="s">
        <v>16</v>
      </c>
      <c r="B70" s="25" t="s">
        <v>11</v>
      </c>
      <c r="C70" s="96" t="s">
        <v>153</v>
      </c>
      <c r="D70" s="89" t="s">
        <v>15</v>
      </c>
      <c r="E70" s="89">
        <v>2.5</v>
      </c>
      <c r="F70" s="163"/>
      <c r="G70" s="164">
        <v>0</v>
      </c>
      <c r="H70" s="159"/>
      <c r="I70" s="93">
        <f>E70*G70</f>
        <v>0</v>
      </c>
    </row>
    <row r="71" spans="1:9" ht="30" x14ac:dyDescent="0.25">
      <c r="A71" s="34" t="s">
        <v>17</v>
      </c>
      <c r="B71" s="34" t="s">
        <v>14</v>
      </c>
      <c r="C71" s="67" t="s">
        <v>154</v>
      </c>
      <c r="D71" s="99" t="s">
        <v>12</v>
      </c>
      <c r="E71" s="99">
        <v>1</v>
      </c>
      <c r="F71" s="162">
        <v>0</v>
      </c>
      <c r="G71" s="41"/>
      <c r="H71" s="49">
        <f>E71*F71</f>
        <v>0</v>
      </c>
      <c r="I71" s="165"/>
    </row>
    <row r="72" spans="1:9" ht="28.5" x14ac:dyDescent="0.25">
      <c r="A72" s="25" t="s">
        <v>18</v>
      </c>
      <c r="B72" s="25" t="s">
        <v>11</v>
      </c>
      <c r="C72" s="101" t="s">
        <v>155</v>
      </c>
      <c r="D72" s="100" t="s">
        <v>15</v>
      </c>
      <c r="E72" s="100">
        <v>10</v>
      </c>
      <c r="F72" s="161"/>
      <c r="G72" s="46">
        <v>0</v>
      </c>
      <c r="H72" s="102"/>
      <c r="I72" s="157">
        <f>E72*G72</f>
        <v>0</v>
      </c>
    </row>
    <row r="73" spans="1:9" x14ac:dyDescent="0.25">
      <c r="A73" s="34" t="s">
        <v>19</v>
      </c>
      <c r="B73" s="33" t="s">
        <v>14</v>
      </c>
      <c r="C73" s="67" t="s">
        <v>156</v>
      </c>
      <c r="D73" s="99" t="s">
        <v>15</v>
      </c>
      <c r="E73" s="99">
        <v>10</v>
      </c>
      <c r="F73" s="162">
        <v>0</v>
      </c>
      <c r="G73" s="41"/>
      <c r="H73" s="49">
        <f>E73*F73</f>
        <v>0</v>
      </c>
      <c r="I73" s="165"/>
    </row>
    <row r="74" spans="1:9" ht="28.5" x14ac:dyDescent="0.25">
      <c r="A74" s="25" t="s">
        <v>20</v>
      </c>
      <c r="B74" s="25" t="s">
        <v>11</v>
      </c>
      <c r="C74" s="101" t="s">
        <v>101</v>
      </c>
      <c r="D74" s="100" t="s">
        <v>12</v>
      </c>
      <c r="E74" s="100">
        <v>1</v>
      </c>
      <c r="F74" s="161"/>
      <c r="G74" s="46">
        <v>0</v>
      </c>
      <c r="H74" s="102"/>
      <c r="I74" s="157">
        <f>E74*G74</f>
        <v>0</v>
      </c>
    </row>
    <row r="75" spans="1:9" ht="29.25" customHeight="1" thickBot="1" x14ac:dyDescent="0.3">
      <c r="A75" s="34" t="s">
        <v>134</v>
      </c>
      <c r="B75" s="33" t="s">
        <v>14</v>
      </c>
      <c r="C75" s="67" t="s">
        <v>151</v>
      </c>
      <c r="D75" s="99" t="s">
        <v>12</v>
      </c>
      <c r="E75" s="99">
        <v>1</v>
      </c>
      <c r="F75" s="162">
        <v>0</v>
      </c>
      <c r="G75" s="41"/>
      <c r="H75" s="49">
        <f>E75*F75</f>
        <v>0</v>
      </c>
      <c r="I75" s="165"/>
    </row>
    <row r="76" spans="1:9" ht="15.75" thickBot="1" x14ac:dyDescent="0.3">
      <c r="A76" s="104"/>
      <c r="B76" s="105"/>
      <c r="C76" s="74" t="s">
        <v>38</v>
      </c>
      <c r="D76" s="15"/>
      <c r="E76" s="17"/>
      <c r="F76" s="78"/>
      <c r="G76" s="106"/>
      <c r="H76" s="78">
        <f>SUM(H65:H75)</f>
        <v>0</v>
      </c>
      <c r="I76" s="106">
        <f>SUM(I63:I75)</f>
        <v>0</v>
      </c>
    </row>
    <row r="77" spans="1:9" ht="15.75" thickBot="1" x14ac:dyDescent="0.3">
      <c r="A77" s="107"/>
      <c r="B77" s="108"/>
      <c r="C77" s="74" t="s">
        <v>39</v>
      </c>
      <c r="D77" s="15"/>
      <c r="E77" s="15"/>
      <c r="F77" s="78"/>
      <c r="G77" s="106"/>
      <c r="H77" s="78"/>
      <c r="I77" s="106">
        <f>H76+I76</f>
        <v>0</v>
      </c>
    </row>
    <row r="78" spans="1:9" ht="15.75" thickBot="1" x14ac:dyDescent="0.3">
      <c r="A78" s="116"/>
      <c r="B78" s="117"/>
      <c r="C78" s="114" t="s">
        <v>40</v>
      </c>
      <c r="D78" s="118"/>
      <c r="E78" s="119"/>
      <c r="F78" s="115"/>
      <c r="G78" s="120"/>
      <c r="H78" s="121"/>
      <c r="I78" s="122">
        <f>I35+I60+I77</f>
        <v>0</v>
      </c>
    </row>
    <row r="79" spans="1:9" ht="15.75" thickBot="1" x14ac:dyDescent="0.3">
      <c r="A79" s="116"/>
      <c r="B79" s="119"/>
      <c r="C79" s="123" t="s">
        <v>41</v>
      </c>
      <c r="D79" s="118"/>
      <c r="E79" s="119"/>
      <c r="F79" s="115"/>
      <c r="G79" s="120"/>
      <c r="H79" s="121"/>
      <c r="I79" s="122">
        <f>I78/1.2*20%</f>
        <v>0</v>
      </c>
    </row>
    <row r="81" spans="1:9" s="125" customFormat="1" x14ac:dyDescent="0.25">
      <c r="A81" s="1"/>
      <c r="B81" s="1"/>
      <c r="C81" s="1"/>
      <c r="D81" s="1"/>
      <c r="E81" s="1"/>
      <c r="F81" s="2"/>
      <c r="G81" s="2"/>
      <c r="H81" s="131"/>
      <c r="I81" s="124"/>
    </row>
    <row r="82" spans="1:9" x14ac:dyDescent="0.25">
      <c r="A82" s="3"/>
      <c r="B82" s="3"/>
      <c r="C82" s="179" t="s">
        <v>118</v>
      </c>
      <c r="D82" s="180"/>
      <c r="E82" s="180"/>
      <c r="F82" s="190" t="s">
        <v>119</v>
      </c>
      <c r="G82" s="190"/>
      <c r="H82" s="190"/>
      <c r="I82" s="129"/>
    </row>
    <row r="83" spans="1:9" x14ac:dyDescent="0.25">
      <c r="C83" s="179"/>
      <c r="D83" s="179"/>
      <c r="E83" s="179"/>
      <c r="F83" s="179"/>
      <c r="G83" s="184"/>
      <c r="H83" s="184"/>
    </row>
    <row r="84" spans="1:9" x14ac:dyDescent="0.25">
      <c r="C84" s="181" t="s">
        <v>120</v>
      </c>
      <c r="D84" s="182"/>
      <c r="E84" s="182"/>
      <c r="F84" s="188" t="s">
        <v>121</v>
      </c>
      <c r="G84" s="188"/>
      <c r="H84" s="188"/>
    </row>
    <row r="85" spans="1:9" x14ac:dyDescent="0.25">
      <c r="C85" s="181"/>
      <c r="D85" s="181"/>
      <c r="E85" s="181"/>
      <c r="F85" s="183"/>
      <c r="G85" s="184"/>
      <c r="H85" s="184"/>
    </row>
    <row r="86" spans="1:9" x14ac:dyDescent="0.25">
      <c r="C86" s="181" t="s">
        <v>122</v>
      </c>
      <c r="D86" s="182"/>
      <c r="E86" s="182"/>
      <c r="F86" s="188" t="s">
        <v>123</v>
      </c>
      <c r="G86" s="188"/>
      <c r="H86" s="188"/>
    </row>
  </sheetData>
  <mergeCells count="16">
    <mergeCell ref="F86:H86"/>
    <mergeCell ref="H1:I1"/>
    <mergeCell ref="A5:I5"/>
    <mergeCell ref="A6:I6"/>
    <mergeCell ref="A7:I7"/>
    <mergeCell ref="G2:I2"/>
    <mergeCell ref="G3:I3"/>
    <mergeCell ref="H4:I4"/>
    <mergeCell ref="H9:I9"/>
    <mergeCell ref="A9:A10"/>
    <mergeCell ref="C9:C10"/>
    <mergeCell ref="D9:D10"/>
    <mergeCell ref="E9:E10"/>
    <mergeCell ref="F9:G9"/>
    <mergeCell ref="F82:H82"/>
    <mergeCell ref="F84:H84"/>
  </mergeCells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Layout" topLeftCell="A39" zoomScaleNormal="100" workbookViewId="0">
      <selection activeCell="H33" sqref="H33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F3" s="134"/>
      <c r="G3" s="189" t="s">
        <v>113</v>
      </c>
      <c r="H3" s="189"/>
      <c r="I3" s="189"/>
    </row>
    <row r="4" spans="1:10" x14ac:dyDescent="0.25">
      <c r="F4" s="134"/>
      <c r="G4" s="183"/>
      <c r="H4" s="189" t="s">
        <v>114</v>
      </c>
      <c r="I4" s="189"/>
    </row>
    <row r="5" spans="1:10" ht="15" customHeight="1" x14ac:dyDescent="0.25">
      <c r="A5" s="193" t="s">
        <v>106</v>
      </c>
      <c r="B5" s="193"/>
      <c r="C5" s="193"/>
      <c r="D5" s="193"/>
      <c r="E5" s="193"/>
      <c r="F5" s="193"/>
      <c r="G5" s="193"/>
      <c r="H5" s="193"/>
      <c r="I5" s="193"/>
    </row>
    <row r="6" spans="1:10" ht="23.25" customHeight="1" x14ac:dyDescent="0.25">
      <c r="A6" s="193" t="s">
        <v>116</v>
      </c>
      <c r="B6" s="193"/>
      <c r="C6" s="193"/>
      <c r="D6" s="193"/>
      <c r="E6" s="193"/>
      <c r="F6" s="193"/>
      <c r="G6" s="193"/>
      <c r="H6" s="193"/>
      <c r="I6" s="193"/>
    </row>
    <row r="7" spans="1:10" ht="60" customHeight="1" x14ac:dyDescent="0.25">
      <c r="A7" s="188" t="s">
        <v>161</v>
      </c>
      <c r="B7" s="188"/>
      <c r="C7" s="188"/>
      <c r="D7" s="188"/>
      <c r="E7" s="188"/>
      <c r="F7" s="188"/>
      <c r="G7" s="188"/>
      <c r="H7" s="188"/>
      <c r="I7" s="188"/>
    </row>
    <row r="8" spans="1:10" s="6" customFormat="1" ht="15.75" thickBot="1" x14ac:dyDescent="0.3">
      <c r="A8" s="1"/>
      <c r="B8" s="1"/>
      <c r="C8" s="5" t="s">
        <v>48</v>
      </c>
      <c r="D8" s="1"/>
      <c r="E8" s="1"/>
      <c r="F8" s="2"/>
      <c r="G8" s="2"/>
      <c r="H8" s="2"/>
      <c r="I8" s="2"/>
    </row>
    <row r="9" spans="1:10" s="6" customFormat="1" ht="15" customHeight="1" x14ac:dyDescent="0.25">
      <c r="A9" s="194" t="s">
        <v>0</v>
      </c>
      <c r="B9" s="135" t="s">
        <v>1</v>
      </c>
      <c r="C9" s="194" t="s">
        <v>2</v>
      </c>
      <c r="D9" s="194" t="s">
        <v>3</v>
      </c>
      <c r="E9" s="194" t="s">
        <v>4</v>
      </c>
      <c r="F9" s="191" t="s">
        <v>5</v>
      </c>
      <c r="G9" s="192"/>
      <c r="H9" s="191" t="s">
        <v>6</v>
      </c>
      <c r="I9" s="192"/>
    </row>
    <row r="10" spans="1:10" ht="15.75" thickBot="1" x14ac:dyDescent="0.3">
      <c r="A10" s="195"/>
      <c r="B10" s="136" t="s">
        <v>7</v>
      </c>
      <c r="C10" s="195"/>
      <c r="D10" s="195"/>
      <c r="E10" s="195"/>
      <c r="F10" s="9" t="s">
        <v>8</v>
      </c>
      <c r="G10" s="10" t="s">
        <v>9</v>
      </c>
      <c r="H10" s="9" t="s">
        <v>8</v>
      </c>
      <c r="I10" s="10" t="s">
        <v>9</v>
      </c>
    </row>
    <row r="11" spans="1:10" ht="15.75" thickBot="1" x14ac:dyDescent="0.3">
      <c r="A11" s="11"/>
      <c r="B11" s="12" t="s">
        <v>104</v>
      </c>
      <c r="C11" s="12" t="s">
        <v>49</v>
      </c>
      <c r="D11" s="13"/>
      <c r="E11" s="13"/>
      <c r="F11" s="13"/>
      <c r="G11" s="13"/>
      <c r="H11" s="13"/>
      <c r="I11" s="14"/>
    </row>
    <row r="12" spans="1:10" ht="15.75" thickBot="1" x14ac:dyDescent="0.3">
      <c r="A12" s="15"/>
      <c r="B12" s="15" t="s">
        <v>68</v>
      </c>
      <c r="C12" s="16" t="s">
        <v>59</v>
      </c>
      <c r="D12" s="15"/>
      <c r="E12" s="16"/>
      <c r="F12" s="15"/>
      <c r="G12" s="16"/>
      <c r="H12" s="15"/>
      <c r="I12" s="17"/>
    </row>
    <row r="13" spans="1:10" ht="28.5" x14ac:dyDescent="0.25">
      <c r="A13" s="18">
        <v>1</v>
      </c>
      <c r="B13" s="18" t="s">
        <v>11</v>
      </c>
      <c r="C13" s="19" t="s">
        <v>50</v>
      </c>
      <c r="D13" s="18" t="s">
        <v>30</v>
      </c>
      <c r="E13" s="20">
        <v>5.17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ht="28.5" x14ac:dyDescent="0.25">
      <c r="A14" s="25" t="s">
        <v>13</v>
      </c>
      <c r="B14" s="26" t="s">
        <v>11</v>
      </c>
      <c r="C14" s="27" t="s">
        <v>51</v>
      </c>
      <c r="D14" s="26" t="s">
        <v>30</v>
      </c>
      <c r="E14" s="28">
        <v>5.18</v>
      </c>
      <c r="F14" s="29"/>
      <c r="G14" s="30">
        <v>0</v>
      </c>
      <c r="H14" s="31"/>
      <c r="I14" s="32">
        <f>E14*G14</f>
        <v>0</v>
      </c>
    </row>
    <row r="15" spans="1:10" ht="28.5" x14ac:dyDescent="0.25">
      <c r="A15" s="42" t="s">
        <v>130</v>
      </c>
      <c r="B15" s="26" t="s">
        <v>11</v>
      </c>
      <c r="C15" s="47" t="s">
        <v>52</v>
      </c>
      <c r="D15" s="43" t="s">
        <v>30</v>
      </c>
      <c r="E15" s="48">
        <v>1.06</v>
      </c>
      <c r="F15" s="49"/>
      <c r="G15" s="45">
        <v>0</v>
      </c>
      <c r="H15" s="40"/>
      <c r="I15" s="46">
        <f>E15*G15</f>
        <v>0</v>
      </c>
    </row>
    <row r="16" spans="1:10" ht="30" x14ac:dyDescent="0.25">
      <c r="A16" s="33" t="s">
        <v>131</v>
      </c>
      <c r="B16" s="34" t="s">
        <v>14</v>
      </c>
      <c r="C16" s="35" t="s">
        <v>37</v>
      </c>
      <c r="D16" s="43" t="s">
        <v>12</v>
      </c>
      <c r="E16" s="137">
        <f>E15*1.1</f>
        <v>1.17</v>
      </c>
      <c r="F16" s="49"/>
      <c r="G16" s="45">
        <v>0</v>
      </c>
      <c r="H16" s="40"/>
      <c r="I16" s="46">
        <f>E16*G16</f>
        <v>0</v>
      </c>
    </row>
    <row r="17" spans="1:9" ht="28.5" x14ac:dyDescent="0.25">
      <c r="A17" s="25" t="s">
        <v>16</v>
      </c>
      <c r="B17" s="26" t="s">
        <v>11</v>
      </c>
      <c r="C17" s="47" t="s">
        <v>53</v>
      </c>
      <c r="D17" s="43" t="s">
        <v>12</v>
      </c>
      <c r="E17" s="48">
        <v>16</v>
      </c>
      <c r="F17" s="49"/>
      <c r="G17" s="45">
        <v>0</v>
      </c>
      <c r="H17" s="40"/>
      <c r="I17" s="46">
        <f>E17*G17</f>
        <v>0</v>
      </c>
    </row>
    <row r="18" spans="1:9" ht="30" x14ac:dyDescent="0.25">
      <c r="A18" s="34" t="s">
        <v>17</v>
      </c>
      <c r="B18" s="34" t="s">
        <v>14</v>
      </c>
      <c r="C18" s="50" t="s">
        <v>54</v>
      </c>
      <c r="D18" s="36" t="s">
        <v>12</v>
      </c>
      <c r="E18" s="37">
        <v>16</v>
      </c>
      <c r="F18" s="49">
        <v>0</v>
      </c>
      <c r="G18" s="39"/>
      <c r="H18" s="40">
        <f>E18*F18</f>
        <v>0</v>
      </c>
      <c r="I18" s="41"/>
    </row>
    <row r="19" spans="1:9" ht="28.5" x14ac:dyDescent="0.25">
      <c r="A19" s="42" t="s">
        <v>18</v>
      </c>
      <c r="B19" s="26" t="s">
        <v>11</v>
      </c>
      <c r="C19" s="51" t="s">
        <v>55</v>
      </c>
      <c r="D19" s="43" t="s">
        <v>15</v>
      </c>
      <c r="E19" s="48">
        <v>52.8</v>
      </c>
      <c r="F19" s="38"/>
      <c r="G19" s="45">
        <v>0</v>
      </c>
      <c r="H19" s="40"/>
      <c r="I19" s="46">
        <f>E19*G19</f>
        <v>0</v>
      </c>
    </row>
    <row r="20" spans="1:9" s="53" customFormat="1" ht="30" x14ac:dyDescent="0.25">
      <c r="A20" s="33" t="s">
        <v>19</v>
      </c>
      <c r="B20" s="34" t="s">
        <v>14</v>
      </c>
      <c r="C20" s="52" t="s">
        <v>56</v>
      </c>
      <c r="D20" s="36" t="s">
        <v>15</v>
      </c>
      <c r="E20" s="37">
        <v>52.8</v>
      </c>
      <c r="F20" s="38">
        <v>0</v>
      </c>
      <c r="G20" s="39"/>
      <c r="H20" s="40">
        <f t="shared" ref="H20:H22" si="1">E20*F20</f>
        <v>0</v>
      </c>
      <c r="I20" s="41"/>
    </row>
    <row r="21" spans="1:9" s="53" customFormat="1" ht="30" x14ac:dyDescent="0.25">
      <c r="A21" s="33" t="s">
        <v>132</v>
      </c>
      <c r="B21" s="34" t="s">
        <v>14</v>
      </c>
      <c r="C21" s="52" t="s">
        <v>57</v>
      </c>
      <c r="D21" s="36" t="s">
        <v>12</v>
      </c>
      <c r="E21" s="37">
        <v>6</v>
      </c>
      <c r="F21" s="38">
        <v>0</v>
      </c>
      <c r="G21" s="39"/>
      <c r="H21" s="40">
        <f t="shared" si="1"/>
        <v>0</v>
      </c>
      <c r="I21" s="41"/>
    </row>
    <row r="22" spans="1:9" x14ac:dyDescent="0.25">
      <c r="A22" s="33" t="s">
        <v>133</v>
      </c>
      <c r="B22" s="34" t="s">
        <v>14</v>
      </c>
      <c r="C22" s="52" t="s">
        <v>58</v>
      </c>
      <c r="D22" s="36" t="s">
        <v>12</v>
      </c>
      <c r="E22" s="37">
        <v>8</v>
      </c>
      <c r="F22" s="38">
        <v>0</v>
      </c>
      <c r="G22" s="45"/>
      <c r="H22" s="40">
        <f t="shared" si="1"/>
        <v>0</v>
      </c>
      <c r="I22" s="46"/>
    </row>
    <row r="23" spans="1:9" ht="28.5" x14ac:dyDescent="0.25">
      <c r="A23" s="55" t="s">
        <v>20</v>
      </c>
      <c r="B23" s="42" t="s">
        <v>11</v>
      </c>
      <c r="C23" s="56" t="s">
        <v>36</v>
      </c>
      <c r="D23" s="57" t="s">
        <v>30</v>
      </c>
      <c r="E23" s="58">
        <v>6.56</v>
      </c>
      <c r="F23" s="59"/>
      <c r="G23" s="60">
        <v>0</v>
      </c>
      <c r="H23" s="61"/>
      <c r="I23" s="62">
        <f>E23*G23</f>
        <v>0</v>
      </c>
    </row>
    <row r="24" spans="1:9" ht="30" x14ac:dyDescent="0.25">
      <c r="A24" s="63" t="s">
        <v>134</v>
      </c>
      <c r="B24" s="34" t="s">
        <v>14</v>
      </c>
      <c r="C24" s="64" t="s">
        <v>37</v>
      </c>
      <c r="D24" s="65" t="s">
        <v>30</v>
      </c>
      <c r="E24" s="138">
        <f>E23*1.1</f>
        <v>7.22</v>
      </c>
      <c r="F24" s="38">
        <v>0</v>
      </c>
      <c r="G24" s="60"/>
      <c r="H24" s="66">
        <f t="shared" ref="H24:H27" si="2">E24*F24</f>
        <v>0</v>
      </c>
      <c r="I24" s="62"/>
    </row>
    <row r="25" spans="1:9" ht="28.5" x14ac:dyDescent="0.25">
      <c r="A25" s="55" t="s">
        <v>21</v>
      </c>
      <c r="B25" s="42" t="s">
        <v>11</v>
      </c>
      <c r="C25" s="101" t="s">
        <v>60</v>
      </c>
      <c r="D25" s="43" t="s">
        <v>15</v>
      </c>
      <c r="E25" s="48">
        <v>13</v>
      </c>
      <c r="F25" s="102"/>
      <c r="G25" s="60">
        <v>0</v>
      </c>
      <c r="H25" s="61">
        <f t="shared" si="2"/>
        <v>0</v>
      </c>
      <c r="I25" s="62">
        <f>E25*G25</f>
        <v>0</v>
      </c>
    </row>
    <row r="26" spans="1:9" ht="28.5" x14ac:dyDescent="0.25">
      <c r="A26" s="55" t="s">
        <v>23</v>
      </c>
      <c r="B26" s="42" t="s">
        <v>11</v>
      </c>
      <c r="C26" s="101" t="s">
        <v>61</v>
      </c>
      <c r="D26" s="43" t="s">
        <v>15</v>
      </c>
      <c r="E26" s="48">
        <v>13</v>
      </c>
      <c r="F26" s="102"/>
      <c r="G26" s="60">
        <v>0</v>
      </c>
      <c r="H26" s="61">
        <f t="shared" si="2"/>
        <v>0</v>
      </c>
      <c r="I26" s="62">
        <f>E26*G26</f>
        <v>0</v>
      </c>
    </row>
    <row r="27" spans="1:9" ht="30" x14ac:dyDescent="0.25">
      <c r="A27" s="63" t="s">
        <v>24</v>
      </c>
      <c r="B27" s="34" t="s">
        <v>14</v>
      </c>
      <c r="C27" s="54" t="s">
        <v>62</v>
      </c>
      <c r="D27" s="68" t="s">
        <v>15</v>
      </c>
      <c r="E27" s="69">
        <v>26</v>
      </c>
      <c r="F27" s="38">
        <v>0</v>
      </c>
      <c r="G27" s="45"/>
      <c r="H27" s="40">
        <f t="shared" si="2"/>
        <v>0</v>
      </c>
      <c r="I27" s="62"/>
    </row>
    <row r="28" spans="1:9" ht="28.5" x14ac:dyDescent="0.25">
      <c r="A28" s="55" t="s">
        <v>25</v>
      </c>
      <c r="B28" s="42" t="s">
        <v>11</v>
      </c>
      <c r="C28" s="139" t="s">
        <v>63</v>
      </c>
      <c r="D28" s="140" t="s">
        <v>30</v>
      </c>
      <c r="E28" s="141">
        <v>1</v>
      </c>
      <c r="F28" s="59"/>
      <c r="G28" s="60">
        <v>0</v>
      </c>
      <c r="H28" s="61"/>
      <c r="I28" s="62">
        <f>E28*G28</f>
        <v>0</v>
      </c>
    </row>
    <row r="29" spans="1:9" ht="28.5" x14ac:dyDescent="0.25">
      <c r="A29" s="55" t="s">
        <v>29</v>
      </c>
      <c r="B29" s="42" t="s">
        <v>11</v>
      </c>
      <c r="C29" s="56" t="s">
        <v>64</v>
      </c>
      <c r="D29" s="57" t="s">
        <v>30</v>
      </c>
      <c r="E29" s="58">
        <v>0.9</v>
      </c>
      <c r="F29" s="59"/>
      <c r="G29" s="60">
        <v>0</v>
      </c>
      <c r="H29" s="61"/>
      <c r="I29" s="62">
        <f>E29*G29</f>
        <v>0</v>
      </c>
    </row>
    <row r="30" spans="1:9" ht="30.75" thickBot="1" x14ac:dyDescent="0.3">
      <c r="A30" s="33" t="s">
        <v>31</v>
      </c>
      <c r="B30" s="33" t="s">
        <v>14</v>
      </c>
      <c r="C30" s="67" t="s">
        <v>65</v>
      </c>
      <c r="D30" s="99" t="s">
        <v>28</v>
      </c>
      <c r="E30" s="187">
        <f>1.21*1.24</f>
        <v>1.5</v>
      </c>
      <c r="F30" s="38">
        <v>0</v>
      </c>
      <c r="G30" s="45"/>
      <c r="H30" s="40">
        <f t="shared" ref="H30" si="3">E30*F30</f>
        <v>0</v>
      </c>
      <c r="I30" s="137"/>
    </row>
    <row r="31" spans="1:9" ht="28.5" hidden="1" x14ac:dyDescent="0.25">
      <c r="A31" s="185"/>
      <c r="B31" s="25" t="s">
        <v>11</v>
      </c>
      <c r="C31" s="96"/>
      <c r="D31" s="89" t="s">
        <v>30</v>
      </c>
      <c r="E31" s="186"/>
      <c r="F31" s="90"/>
      <c r="G31" s="91">
        <v>0</v>
      </c>
      <c r="H31" s="92"/>
      <c r="I31" s="93">
        <f>E31*G31</f>
        <v>0</v>
      </c>
    </row>
    <row r="32" spans="1:9" ht="15.75" hidden="1" thickBot="1" x14ac:dyDescent="0.3">
      <c r="A32" s="112"/>
      <c r="B32" s="80" t="s">
        <v>14</v>
      </c>
      <c r="C32" s="143"/>
      <c r="D32" s="144" t="s">
        <v>28</v>
      </c>
      <c r="E32" s="145"/>
      <c r="F32" s="146">
        <v>0</v>
      </c>
      <c r="G32" s="147"/>
      <c r="H32" s="113">
        <f t="shared" ref="H32:H53" si="4">E32*F32</f>
        <v>0</v>
      </c>
      <c r="I32" s="148"/>
    </row>
    <row r="33" spans="1:9" ht="15.75" thickBot="1" x14ac:dyDescent="0.3">
      <c r="A33" s="73"/>
      <c r="B33" s="73"/>
      <c r="C33" s="74" t="s">
        <v>72</v>
      </c>
      <c r="D33" s="75"/>
      <c r="E33" s="149"/>
      <c r="F33" s="76"/>
      <c r="G33" s="77"/>
      <c r="H33" s="78">
        <f>SUM(H18:H32)</f>
        <v>0</v>
      </c>
      <c r="I33" s="79">
        <f>SUM(I13:I32)</f>
        <v>0</v>
      </c>
    </row>
    <row r="34" spans="1:9" ht="15.75" thickBot="1" x14ac:dyDescent="0.3">
      <c r="A34" s="73"/>
      <c r="B34" s="73"/>
      <c r="C34" s="74" t="s">
        <v>73</v>
      </c>
      <c r="D34" s="75"/>
      <c r="E34" s="149"/>
      <c r="F34" s="76"/>
      <c r="G34" s="77"/>
      <c r="H34" s="95"/>
      <c r="I34" s="79">
        <f>H33+I33</f>
        <v>0</v>
      </c>
    </row>
    <row r="35" spans="1:9" ht="15.75" thickBot="1" x14ac:dyDescent="0.3">
      <c r="A35" s="110"/>
      <c r="B35" s="110" t="s">
        <v>67</v>
      </c>
      <c r="C35" s="94" t="s">
        <v>108</v>
      </c>
      <c r="D35" s="150"/>
      <c r="E35" s="151"/>
      <c r="F35" s="152"/>
      <c r="G35" s="77"/>
      <c r="H35" s="78"/>
      <c r="I35" s="79"/>
    </row>
    <row r="36" spans="1:9" ht="28.5" x14ac:dyDescent="0.25">
      <c r="A36" s="185" t="s">
        <v>124</v>
      </c>
      <c r="B36" s="42" t="s">
        <v>11</v>
      </c>
      <c r="C36" s="96" t="s">
        <v>50</v>
      </c>
      <c r="D36" s="89" t="s">
        <v>30</v>
      </c>
      <c r="E36" s="153">
        <v>4.8</v>
      </c>
      <c r="F36" s="90"/>
      <c r="G36" s="91">
        <v>0</v>
      </c>
      <c r="H36" s="92"/>
      <c r="I36" s="24">
        <f>E36*G36</f>
        <v>0</v>
      </c>
    </row>
    <row r="37" spans="1:9" ht="28.5" x14ac:dyDescent="0.25">
      <c r="A37" s="55" t="s">
        <v>13</v>
      </c>
      <c r="B37" s="42" t="s">
        <v>11</v>
      </c>
      <c r="C37" s="56" t="s">
        <v>51</v>
      </c>
      <c r="D37" s="57" t="s">
        <v>30</v>
      </c>
      <c r="E37" s="154">
        <v>4.79</v>
      </c>
      <c r="F37" s="70"/>
      <c r="G37" s="60">
        <v>0</v>
      </c>
      <c r="H37" s="66"/>
      <c r="I37" s="93">
        <f>E37*G37</f>
        <v>0</v>
      </c>
    </row>
    <row r="38" spans="1:9" ht="28.5" x14ac:dyDescent="0.25">
      <c r="A38" s="55" t="s">
        <v>130</v>
      </c>
      <c r="B38" s="42" t="s">
        <v>11</v>
      </c>
      <c r="C38" s="56" t="s">
        <v>74</v>
      </c>
      <c r="D38" s="57" t="s">
        <v>30</v>
      </c>
      <c r="E38" s="154">
        <v>0.85</v>
      </c>
      <c r="F38" s="59"/>
      <c r="G38" s="60">
        <v>0</v>
      </c>
      <c r="H38" s="61"/>
      <c r="I38" s="93">
        <f>E38*G38</f>
        <v>0</v>
      </c>
    </row>
    <row r="39" spans="1:9" ht="30" x14ac:dyDescent="0.25">
      <c r="A39" s="63" t="s">
        <v>131</v>
      </c>
      <c r="B39" s="34" t="s">
        <v>14</v>
      </c>
      <c r="C39" s="64" t="s">
        <v>65</v>
      </c>
      <c r="D39" s="65" t="s">
        <v>30</v>
      </c>
      <c r="E39" s="142">
        <f>E38*1.24</f>
        <v>1.05</v>
      </c>
      <c r="F39" s="70">
        <v>0</v>
      </c>
      <c r="G39" s="60"/>
      <c r="H39" s="66">
        <f>E39*F39</f>
        <v>0</v>
      </c>
      <c r="I39" s="62"/>
    </row>
    <row r="40" spans="1:9" ht="42.75" x14ac:dyDescent="0.25">
      <c r="A40" s="55" t="s">
        <v>16</v>
      </c>
      <c r="B40" s="42" t="s">
        <v>11</v>
      </c>
      <c r="C40" s="56" t="s">
        <v>75</v>
      </c>
      <c r="D40" s="57" t="s">
        <v>12</v>
      </c>
      <c r="E40" s="154">
        <v>1</v>
      </c>
      <c r="F40" s="59"/>
      <c r="G40" s="60">
        <v>0</v>
      </c>
      <c r="H40" s="61"/>
      <c r="I40" s="62">
        <f>E40*G40</f>
        <v>0</v>
      </c>
    </row>
    <row r="41" spans="1:9" ht="45" x14ac:dyDescent="0.25">
      <c r="A41" s="63" t="s">
        <v>17</v>
      </c>
      <c r="B41" s="34" t="s">
        <v>14</v>
      </c>
      <c r="C41" s="64" t="s">
        <v>76</v>
      </c>
      <c r="D41" s="65" t="s">
        <v>12</v>
      </c>
      <c r="E41" s="142">
        <v>1</v>
      </c>
      <c r="F41" s="70">
        <v>0</v>
      </c>
      <c r="G41" s="60"/>
      <c r="H41" s="66">
        <f>E41*F41</f>
        <v>0</v>
      </c>
      <c r="I41" s="62"/>
    </row>
    <row r="42" spans="1:9" x14ac:dyDescent="0.25">
      <c r="A42" s="63" t="s">
        <v>139</v>
      </c>
      <c r="B42" s="34" t="s">
        <v>14</v>
      </c>
      <c r="C42" s="64" t="s">
        <v>77</v>
      </c>
      <c r="D42" s="65" t="s">
        <v>12</v>
      </c>
      <c r="E42" s="142">
        <v>3</v>
      </c>
      <c r="F42" s="70">
        <v>0</v>
      </c>
      <c r="G42" s="60"/>
      <c r="H42" s="66">
        <f>E42*F42</f>
        <v>0</v>
      </c>
      <c r="I42" s="62"/>
    </row>
    <row r="43" spans="1:9" x14ac:dyDescent="0.25">
      <c r="A43" s="63" t="s">
        <v>140</v>
      </c>
      <c r="B43" s="34" t="s">
        <v>14</v>
      </c>
      <c r="C43" s="64" t="s">
        <v>78</v>
      </c>
      <c r="D43" s="65" t="s">
        <v>12</v>
      </c>
      <c r="E43" s="142">
        <v>3</v>
      </c>
      <c r="F43" s="70">
        <v>0</v>
      </c>
      <c r="G43" s="60"/>
      <c r="H43" s="66">
        <f>E43*F43</f>
        <v>0</v>
      </c>
      <c r="I43" s="62"/>
    </row>
    <row r="44" spans="1:9" ht="28.5" x14ac:dyDescent="0.25">
      <c r="A44" s="55" t="s">
        <v>18</v>
      </c>
      <c r="B44" s="42" t="s">
        <v>11</v>
      </c>
      <c r="C44" s="56" t="s">
        <v>79</v>
      </c>
      <c r="D44" s="57" t="s">
        <v>80</v>
      </c>
      <c r="E44" s="154">
        <v>8</v>
      </c>
      <c r="F44" s="59"/>
      <c r="G44" s="60">
        <v>0</v>
      </c>
      <c r="H44" s="61"/>
      <c r="I44" s="62">
        <f>E44*G44</f>
        <v>0</v>
      </c>
    </row>
    <row r="45" spans="1:9" ht="30" x14ac:dyDescent="0.25">
      <c r="A45" s="63" t="s">
        <v>19</v>
      </c>
      <c r="B45" s="34" t="s">
        <v>14</v>
      </c>
      <c r="C45" s="64" t="s">
        <v>82</v>
      </c>
      <c r="D45" s="65" t="s">
        <v>12</v>
      </c>
      <c r="E45" s="142">
        <v>8</v>
      </c>
      <c r="F45" s="70">
        <v>0</v>
      </c>
      <c r="G45" s="60"/>
      <c r="H45" s="66">
        <f>E45*F45</f>
        <v>0</v>
      </c>
      <c r="I45" s="62"/>
    </row>
    <row r="46" spans="1:9" ht="28.5" x14ac:dyDescent="0.25">
      <c r="A46" s="55" t="s">
        <v>20</v>
      </c>
      <c r="B46" s="42" t="s">
        <v>11</v>
      </c>
      <c r="C46" s="56" t="s">
        <v>83</v>
      </c>
      <c r="D46" s="57" t="s">
        <v>12</v>
      </c>
      <c r="E46" s="154">
        <v>1</v>
      </c>
      <c r="F46" s="59"/>
      <c r="G46" s="60">
        <v>0</v>
      </c>
      <c r="H46" s="61"/>
      <c r="I46" s="62">
        <f>E46*G46</f>
        <v>0</v>
      </c>
    </row>
    <row r="47" spans="1:9" x14ac:dyDescent="0.25">
      <c r="A47" s="63" t="s">
        <v>134</v>
      </c>
      <c r="B47" s="34" t="s">
        <v>14</v>
      </c>
      <c r="C47" s="64" t="s">
        <v>84</v>
      </c>
      <c r="D47" s="65" t="s">
        <v>12</v>
      </c>
      <c r="E47" s="142">
        <v>1</v>
      </c>
      <c r="F47" s="70">
        <v>0</v>
      </c>
      <c r="G47" s="155"/>
      <c r="H47" s="66">
        <f>E47*F47</f>
        <v>0</v>
      </c>
      <c r="I47" s="156"/>
    </row>
    <row r="48" spans="1:9" x14ac:dyDescent="0.25">
      <c r="A48" s="63" t="s">
        <v>141</v>
      </c>
      <c r="B48" s="34" t="s">
        <v>14</v>
      </c>
      <c r="C48" s="64" t="s">
        <v>85</v>
      </c>
      <c r="D48" s="65" t="s">
        <v>12</v>
      </c>
      <c r="E48" s="142">
        <v>1</v>
      </c>
      <c r="F48" s="70">
        <v>0</v>
      </c>
      <c r="G48" s="155"/>
      <c r="H48" s="66">
        <f t="shared" ref="H48:H51" si="5">E48*F48</f>
        <v>0</v>
      </c>
      <c r="I48" s="156"/>
    </row>
    <row r="49" spans="1:9" ht="30" x14ac:dyDescent="0.25">
      <c r="A49" s="63" t="s">
        <v>142</v>
      </c>
      <c r="B49" s="34" t="s">
        <v>14</v>
      </c>
      <c r="C49" s="64" t="s">
        <v>86</v>
      </c>
      <c r="D49" s="65" t="s">
        <v>12</v>
      </c>
      <c r="E49" s="142">
        <v>1</v>
      </c>
      <c r="F49" s="70">
        <v>0</v>
      </c>
      <c r="G49" s="155"/>
      <c r="H49" s="66">
        <f t="shared" si="5"/>
        <v>0</v>
      </c>
      <c r="I49" s="156"/>
    </row>
    <row r="50" spans="1:9" ht="30" x14ac:dyDescent="0.25">
      <c r="A50" s="63" t="s">
        <v>143</v>
      </c>
      <c r="B50" s="34" t="s">
        <v>14</v>
      </c>
      <c r="C50" s="64" t="s">
        <v>87</v>
      </c>
      <c r="D50" s="65" t="s">
        <v>12</v>
      </c>
      <c r="E50" s="142">
        <v>1</v>
      </c>
      <c r="F50" s="70">
        <v>0</v>
      </c>
      <c r="G50" s="155"/>
      <c r="H50" s="66">
        <f t="shared" si="5"/>
        <v>0</v>
      </c>
      <c r="I50" s="156"/>
    </row>
    <row r="51" spans="1:9" x14ac:dyDescent="0.25">
      <c r="A51" s="63" t="s">
        <v>144</v>
      </c>
      <c r="B51" s="34" t="s">
        <v>14</v>
      </c>
      <c r="C51" s="64" t="s">
        <v>88</v>
      </c>
      <c r="D51" s="65" t="s">
        <v>12</v>
      </c>
      <c r="E51" s="142">
        <v>1</v>
      </c>
      <c r="F51" s="70">
        <v>0</v>
      </c>
      <c r="G51" s="155"/>
      <c r="H51" s="66">
        <f t="shared" si="5"/>
        <v>0</v>
      </c>
      <c r="I51" s="156"/>
    </row>
    <row r="52" spans="1:9" ht="42.75" x14ac:dyDescent="0.25">
      <c r="A52" s="55" t="s">
        <v>21</v>
      </c>
      <c r="B52" s="42" t="s">
        <v>11</v>
      </c>
      <c r="C52" s="56" t="s">
        <v>90</v>
      </c>
      <c r="D52" s="57" t="s">
        <v>26</v>
      </c>
      <c r="E52" s="58">
        <v>29.4</v>
      </c>
      <c r="F52" s="59"/>
      <c r="G52" s="60">
        <v>0</v>
      </c>
      <c r="H52" s="61"/>
      <c r="I52" s="62">
        <f>E52*G52</f>
        <v>0</v>
      </c>
    </row>
    <row r="53" spans="1:9" x14ac:dyDescent="0.25">
      <c r="A53" s="63" t="s">
        <v>22</v>
      </c>
      <c r="B53" s="34" t="s">
        <v>14</v>
      </c>
      <c r="C53" s="64" t="s">
        <v>91</v>
      </c>
      <c r="D53" s="65" t="s">
        <v>28</v>
      </c>
      <c r="E53" s="167">
        <f>E52*0.15</f>
        <v>4.41</v>
      </c>
      <c r="F53" s="38">
        <v>0</v>
      </c>
      <c r="G53" s="60"/>
      <c r="H53" s="66">
        <f t="shared" si="4"/>
        <v>0</v>
      </c>
      <c r="I53" s="62"/>
    </row>
    <row r="54" spans="1:9" s="53" customFormat="1" ht="28.5" x14ac:dyDescent="0.25">
      <c r="A54" s="55" t="s">
        <v>23</v>
      </c>
      <c r="B54" s="42" t="s">
        <v>11</v>
      </c>
      <c r="C54" s="56" t="s">
        <v>92</v>
      </c>
      <c r="D54" s="57" t="s">
        <v>26</v>
      </c>
      <c r="E54" s="58">
        <v>19.600000000000001</v>
      </c>
      <c r="F54" s="44"/>
      <c r="G54" s="60">
        <v>0</v>
      </c>
      <c r="H54" s="61"/>
      <c r="I54" s="62">
        <f>E54*G54</f>
        <v>0</v>
      </c>
    </row>
    <row r="55" spans="1:9" s="53" customFormat="1" x14ac:dyDescent="0.25">
      <c r="A55" s="63" t="s">
        <v>24</v>
      </c>
      <c r="B55" s="34" t="s">
        <v>14</v>
      </c>
      <c r="C55" s="64" t="s">
        <v>93</v>
      </c>
      <c r="D55" s="65" t="s">
        <v>28</v>
      </c>
      <c r="E55" s="71">
        <f>1.2*E54</f>
        <v>23.52</v>
      </c>
      <c r="F55" s="70">
        <v>0</v>
      </c>
      <c r="G55" s="155"/>
      <c r="H55" s="66">
        <f>E55*F55</f>
        <v>0</v>
      </c>
      <c r="I55" s="156"/>
    </row>
    <row r="56" spans="1:9" s="53" customFormat="1" x14ac:dyDescent="0.25">
      <c r="A56" s="63" t="s">
        <v>146</v>
      </c>
      <c r="B56" s="34" t="s">
        <v>14</v>
      </c>
      <c r="C56" s="64" t="s">
        <v>94</v>
      </c>
      <c r="D56" s="65" t="s">
        <v>110</v>
      </c>
      <c r="E56" s="71">
        <v>7.16</v>
      </c>
      <c r="F56" s="70">
        <v>0</v>
      </c>
      <c r="G56" s="155"/>
      <c r="H56" s="66">
        <f>E56*F56</f>
        <v>0</v>
      </c>
      <c r="I56" s="156"/>
    </row>
    <row r="57" spans="1:9" ht="29.25" thickBot="1" x14ac:dyDescent="0.3">
      <c r="A57" s="42" t="s">
        <v>25</v>
      </c>
      <c r="B57" s="42" t="s">
        <v>11</v>
      </c>
      <c r="C57" s="56" t="s">
        <v>36</v>
      </c>
      <c r="D57" s="57" t="s">
        <v>30</v>
      </c>
      <c r="E57" s="58">
        <v>5.7</v>
      </c>
      <c r="F57" s="59"/>
      <c r="G57" s="60">
        <v>0</v>
      </c>
      <c r="H57" s="61"/>
      <c r="I57" s="62">
        <f>E57*G57</f>
        <v>0</v>
      </c>
    </row>
    <row r="58" spans="1:9" ht="15.75" thickBot="1" x14ac:dyDescent="0.3">
      <c r="A58" s="73"/>
      <c r="B58" s="73"/>
      <c r="C58" s="74" t="s">
        <v>34</v>
      </c>
      <c r="D58" s="75"/>
      <c r="E58" s="75"/>
      <c r="F58" s="76"/>
      <c r="G58" s="77"/>
      <c r="H58" s="78">
        <f>SUM(H15:H57)</f>
        <v>0</v>
      </c>
      <c r="I58" s="79">
        <f>SUM(I13:I57)</f>
        <v>0</v>
      </c>
    </row>
    <row r="59" spans="1:9" ht="15.75" thickBot="1" x14ac:dyDescent="0.3">
      <c r="A59" s="80"/>
      <c r="B59" s="80"/>
      <c r="C59" s="81" t="s">
        <v>35</v>
      </c>
      <c r="D59" s="82"/>
      <c r="E59" s="82"/>
      <c r="F59" s="83"/>
      <c r="G59" s="84"/>
      <c r="H59" s="85"/>
      <c r="I59" s="86">
        <f>H58+I58</f>
        <v>0</v>
      </c>
    </row>
    <row r="60" spans="1:9" ht="15.75" thickBot="1" x14ac:dyDescent="0.3">
      <c r="A60" s="87"/>
      <c r="B60" s="87"/>
      <c r="C60" s="88"/>
      <c r="D60" s="89"/>
      <c r="E60" s="89"/>
      <c r="F60" s="90"/>
      <c r="G60" s="91"/>
      <c r="H60" s="92"/>
      <c r="I60" s="93"/>
    </row>
    <row r="61" spans="1:9" ht="15.75" thickBot="1" x14ac:dyDescent="0.3">
      <c r="A61" s="73"/>
      <c r="B61" s="110" t="s">
        <v>105</v>
      </c>
      <c r="C61" s="94" t="s">
        <v>109</v>
      </c>
      <c r="D61" s="75"/>
      <c r="E61" s="75"/>
      <c r="F61" s="76"/>
      <c r="G61" s="77"/>
      <c r="H61" s="95"/>
      <c r="I61" s="79"/>
    </row>
    <row r="62" spans="1:9" ht="28.5" x14ac:dyDescent="0.25">
      <c r="A62" s="25" t="s">
        <v>124</v>
      </c>
      <c r="B62" s="25" t="s">
        <v>11</v>
      </c>
      <c r="C62" s="96" t="s">
        <v>69</v>
      </c>
      <c r="D62" s="89" t="s">
        <v>12</v>
      </c>
      <c r="E62" s="97">
        <v>2</v>
      </c>
      <c r="F62" s="90"/>
      <c r="G62" s="91">
        <v>0</v>
      </c>
      <c r="H62" s="92"/>
      <c r="I62" s="93">
        <f t="shared" ref="I62:I63" si="6">E62*G62</f>
        <v>0</v>
      </c>
    </row>
    <row r="63" spans="1:9" ht="28.5" x14ac:dyDescent="0.25">
      <c r="A63" s="42" t="s">
        <v>13</v>
      </c>
      <c r="B63" s="25" t="s">
        <v>11</v>
      </c>
      <c r="C63" s="56" t="s">
        <v>147</v>
      </c>
      <c r="D63" s="57" t="s">
        <v>12</v>
      </c>
      <c r="E63" s="98">
        <v>2</v>
      </c>
      <c r="F63" s="44"/>
      <c r="G63" s="60">
        <v>0</v>
      </c>
      <c r="H63" s="61"/>
      <c r="I63" s="62">
        <f t="shared" si="6"/>
        <v>0</v>
      </c>
    </row>
    <row r="64" spans="1:9" x14ac:dyDescent="0.25">
      <c r="A64" s="33" t="s">
        <v>135</v>
      </c>
      <c r="B64" s="34" t="s">
        <v>14</v>
      </c>
      <c r="C64" s="64" t="s">
        <v>125</v>
      </c>
      <c r="D64" s="65" t="s">
        <v>30</v>
      </c>
      <c r="E64" s="178">
        <f>0.0315*2</f>
        <v>6.3E-2</v>
      </c>
      <c r="F64" s="38">
        <v>0</v>
      </c>
      <c r="G64" s="155"/>
      <c r="H64" s="66">
        <f>E64*F64</f>
        <v>0</v>
      </c>
      <c r="I64" s="156"/>
    </row>
    <row r="65" spans="1:9" x14ac:dyDescent="0.25">
      <c r="A65" s="33" t="s">
        <v>136</v>
      </c>
      <c r="B65" s="34" t="s">
        <v>14</v>
      </c>
      <c r="C65" s="64" t="s">
        <v>126</v>
      </c>
      <c r="D65" s="65" t="s">
        <v>28</v>
      </c>
      <c r="E65" s="178">
        <v>3</v>
      </c>
      <c r="F65" s="38">
        <v>0</v>
      </c>
      <c r="G65" s="155"/>
      <c r="H65" s="66">
        <f>E65*F65</f>
        <v>0</v>
      </c>
      <c r="I65" s="156"/>
    </row>
    <row r="66" spans="1:9" ht="15.75" thickBot="1" x14ac:dyDescent="0.3">
      <c r="A66" s="33" t="s">
        <v>137</v>
      </c>
      <c r="B66" s="33" t="s">
        <v>14</v>
      </c>
      <c r="C66" s="67" t="s">
        <v>128</v>
      </c>
      <c r="D66" s="99" t="s">
        <v>28</v>
      </c>
      <c r="E66" s="99">
        <v>2.2599999999999998</v>
      </c>
      <c r="F66" s="38">
        <v>0</v>
      </c>
      <c r="G66" s="45"/>
      <c r="H66" s="40">
        <f t="shared" ref="H66" si="7">E66*F66</f>
        <v>0</v>
      </c>
      <c r="I66" s="46"/>
    </row>
    <row r="67" spans="1:9" ht="15.75" thickBot="1" x14ac:dyDescent="0.3">
      <c r="A67" s="104"/>
      <c r="B67" s="105"/>
      <c r="C67" s="74" t="s">
        <v>38</v>
      </c>
      <c r="D67" s="15"/>
      <c r="E67" s="15"/>
      <c r="F67" s="78"/>
      <c r="G67" s="106"/>
      <c r="H67" s="78">
        <f>SUM(H64:H66)</f>
        <v>0</v>
      </c>
      <c r="I67" s="106">
        <f>SUM(I62:I66)</f>
        <v>0</v>
      </c>
    </row>
    <row r="68" spans="1:9" ht="15.75" thickBot="1" x14ac:dyDescent="0.3">
      <c r="A68" s="107"/>
      <c r="B68" s="108"/>
      <c r="C68" s="74" t="s">
        <v>39</v>
      </c>
      <c r="D68" s="15"/>
      <c r="E68" s="15"/>
      <c r="F68" s="78"/>
      <c r="G68" s="106"/>
      <c r="H68" s="78"/>
      <c r="I68" s="106">
        <f>H67+I67</f>
        <v>0</v>
      </c>
    </row>
    <row r="69" spans="1:9" ht="15.75" thickBot="1" x14ac:dyDescent="0.3">
      <c r="A69" s="116"/>
      <c r="B69" s="117"/>
      <c r="C69" s="114" t="s">
        <v>40</v>
      </c>
      <c r="D69" s="118"/>
      <c r="E69" s="119"/>
      <c r="F69" s="115"/>
      <c r="G69" s="120"/>
      <c r="H69" s="121"/>
      <c r="I69" s="122">
        <f>I59+I68</f>
        <v>0</v>
      </c>
    </row>
    <row r="70" spans="1:9" ht="15.75" thickBot="1" x14ac:dyDescent="0.3">
      <c r="A70" s="116"/>
      <c r="B70" s="119"/>
      <c r="C70" s="123" t="s">
        <v>41</v>
      </c>
      <c r="D70" s="118"/>
      <c r="E70" s="119"/>
      <c r="F70" s="115"/>
      <c r="G70" s="120"/>
      <c r="H70" s="121"/>
      <c r="I70" s="122">
        <f>I69/1.2*20%</f>
        <v>0</v>
      </c>
    </row>
    <row r="72" spans="1:9" s="125" customFormat="1" x14ac:dyDescent="0.25">
      <c r="A72" s="1"/>
      <c r="B72" s="1"/>
      <c r="C72" s="1"/>
      <c r="D72" s="1"/>
      <c r="E72" s="1"/>
      <c r="F72" s="2"/>
      <c r="G72" s="2"/>
      <c r="H72" s="134"/>
      <c r="I72" s="124"/>
    </row>
    <row r="73" spans="1:9" x14ac:dyDescent="0.25">
      <c r="A73" s="3"/>
      <c r="B73" s="3"/>
      <c r="C73" s="179" t="s">
        <v>118</v>
      </c>
      <c r="D73" s="180"/>
      <c r="E73" s="180"/>
      <c r="F73" s="190" t="s">
        <v>119</v>
      </c>
      <c r="G73" s="190"/>
      <c r="H73" s="190"/>
      <c r="I73" s="129"/>
    </row>
    <row r="74" spans="1:9" x14ac:dyDescent="0.25">
      <c r="C74" s="179"/>
      <c r="D74" s="179"/>
      <c r="E74" s="179"/>
      <c r="F74" s="179"/>
      <c r="G74" s="184"/>
      <c r="H74" s="184"/>
    </row>
    <row r="75" spans="1:9" x14ac:dyDescent="0.25">
      <c r="C75" s="181" t="s">
        <v>120</v>
      </c>
      <c r="D75" s="182"/>
      <c r="E75" s="182"/>
      <c r="F75" s="188" t="s">
        <v>121</v>
      </c>
      <c r="G75" s="188"/>
      <c r="H75" s="188"/>
    </row>
    <row r="76" spans="1:9" x14ac:dyDescent="0.25">
      <c r="C76" s="181"/>
      <c r="D76" s="181"/>
      <c r="E76" s="181"/>
      <c r="F76" s="183"/>
      <c r="G76" s="184"/>
      <c r="H76" s="184"/>
    </row>
    <row r="77" spans="1:9" x14ac:dyDescent="0.25">
      <c r="C77" s="181" t="s">
        <v>122</v>
      </c>
      <c r="D77" s="182"/>
      <c r="E77" s="182"/>
      <c r="F77" s="188" t="s">
        <v>123</v>
      </c>
      <c r="G77" s="188"/>
      <c r="H77" s="188"/>
    </row>
  </sheetData>
  <mergeCells count="16">
    <mergeCell ref="H1:I1"/>
    <mergeCell ref="A5:I5"/>
    <mergeCell ref="A6:I6"/>
    <mergeCell ref="A7:I7"/>
    <mergeCell ref="A9:A10"/>
    <mergeCell ref="C9:C10"/>
    <mergeCell ref="D9:D10"/>
    <mergeCell ref="E9:E10"/>
    <mergeCell ref="F9:G9"/>
    <mergeCell ref="F77:H77"/>
    <mergeCell ref="G2:I2"/>
    <mergeCell ref="G3:I3"/>
    <mergeCell ref="H4:I4"/>
    <mergeCell ref="H9:I9"/>
    <mergeCell ref="F73:H73"/>
    <mergeCell ref="F75:H75"/>
  </mergeCells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2" zoomScale="60" zoomScaleNormal="100" workbookViewId="0">
      <selection activeCell="M23" sqref="M23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3.42578125" style="1" customWidth="1"/>
    <col min="4" max="4" width="5.140625" style="1" customWidth="1"/>
    <col min="5" max="5" width="10.42578125" style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11.85546875" style="3" customWidth="1"/>
    <col min="11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G1" s="183"/>
      <c r="H1" s="188" t="s">
        <v>111</v>
      </c>
      <c r="I1" s="188"/>
    </row>
    <row r="2" spans="1:10" x14ac:dyDescent="0.25">
      <c r="G2" s="189" t="s">
        <v>112</v>
      </c>
      <c r="H2" s="189"/>
      <c r="I2" s="189"/>
    </row>
    <row r="3" spans="1:10" x14ac:dyDescent="0.25">
      <c r="F3" s="134"/>
      <c r="G3" s="189" t="s">
        <v>113</v>
      </c>
      <c r="H3" s="189"/>
      <c r="I3" s="189"/>
    </row>
    <row r="4" spans="1:10" x14ac:dyDescent="0.25">
      <c r="F4" s="134"/>
      <c r="G4" s="183"/>
      <c r="H4" s="189" t="s">
        <v>114</v>
      </c>
      <c r="I4" s="189"/>
    </row>
    <row r="5" spans="1:10" ht="15" customHeight="1" x14ac:dyDescent="0.25">
      <c r="A5" s="193" t="s">
        <v>162</v>
      </c>
      <c r="B5" s="193"/>
      <c r="C5" s="193"/>
      <c r="D5" s="193"/>
      <c r="E5" s="193"/>
      <c r="F5" s="193"/>
      <c r="G5" s="193"/>
      <c r="H5" s="193"/>
      <c r="I5" s="193"/>
    </row>
    <row r="6" spans="1:10" ht="15" customHeight="1" x14ac:dyDescent="0.25">
      <c r="A6" s="193" t="s">
        <v>116</v>
      </c>
      <c r="B6" s="193"/>
      <c r="C6" s="193"/>
      <c r="D6" s="193"/>
      <c r="E6" s="193"/>
      <c r="F6" s="193"/>
      <c r="G6" s="193"/>
      <c r="H6" s="193"/>
      <c r="I6" s="193"/>
    </row>
    <row r="7" spans="1:10" ht="61.5" customHeight="1" x14ac:dyDescent="0.2">
      <c r="A7" s="200" t="s">
        <v>163</v>
      </c>
      <c r="B7" s="200"/>
      <c r="C7" s="200"/>
      <c r="D7" s="200"/>
      <c r="E7" s="200"/>
      <c r="F7" s="200"/>
      <c r="G7" s="200"/>
      <c r="H7" s="200"/>
      <c r="I7" s="200"/>
    </row>
    <row r="8" spans="1:10" s="6" customFormat="1" ht="15.75" thickBot="1" x14ac:dyDescent="0.3">
      <c r="A8" s="1"/>
      <c r="B8" s="1"/>
      <c r="C8" s="5" t="s">
        <v>48</v>
      </c>
      <c r="D8" s="1"/>
      <c r="E8" s="1"/>
      <c r="F8" s="2"/>
      <c r="G8" s="2"/>
      <c r="H8" s="2"/>
      <c r="I8" s="2"/>
    </row>
    <row r="9" spans="1:10" s="6" customFormat="1" ht="15" customHeight="1" x14ac:dyDescent="0.25">
      <c r="A9" s="194" t="s">
        <v>0</v>
      </c>
      <c r="B9" s="135" t="s">
        <v>1</v>
      </c>
      <c r="C9" s="194" t="s">
        <v>2</v>
      </c>
      <c r="D9" s="194" t="s">
        <v>3</v>
      </c>
      <c r="E9" s="194" t="s">
        <v>4</v>
      </c>
      <c r="F9" s="191" t="s">
        <v>5</v>
      </c>
      <c r="G9" s="192"/>
      <c r="H9" s="191" t="s">
        <v>6</v>
      </c>
      <c r="I9" s="192"/>
    </row>
    <row r="10" spans="1:10" ht="15.75" thickBot="1" x14ac:dyDescent="0.3">
      <c r="A10" s="195"/>
      <c r="B10" s="136" t="s">
        <v>7</v>
      </c>
      <c r="C10" s="195"/>
      <c r="D10" s="195"/>
      <c r="E10" s="195"/>
      <c r="F10" s="9" t="s">
        <v>8</v>
      </c>
      <c r="G10" s="10" t="s">
        <v>9</v>
      </c>
      <c r="H10" s="9" t="s">
        <v>8</v>
      </c>
      <c r="I10" s="10" t="s">
        <v>9</v>
      </c>
    </row>
    <row r="11" spans="1:10" ht="15.75" thickBot="1" x14ac:dyDescent="0.3">
      <c r="A11" s="11"/>
      <c r="B11" s="12" t="s">
        <v>107</v>
      </c>
      <c r="C11" s="12" t="s">
        <v>49</v>
      </c>
      <c r="D11" s="13"/>
      <c r="E11" s="13"/>
      <c r="F11" s="13"/>
      <c r="G11" s="13"/>
      <c r="H11" s="13"/>
      <c r="I11" s="14"/>
    </row>
    <row r="12" spans="1:10" ht="15.75" thickBot="1" x14ac:dyDescent="0.3">
      <c r="A12" s="15"/>
      <c r="B12" s="15" t="s">
        <v>68</v>
      </c>
      <c r="C12" s="16" t="s">
        <v>59</v>
      </c>
      <c r="D12" s="15"/>
      <c r="E12" s="16"/>
      <c r="F12" s="15"/>
      <c r="G12" s="16"/>
      <c r="H12" s="15"/>
      <c r="I12" s="17"/>
    </row>
    <row r="13" spans="1:10" ht="28.5" x14ac:dyDescent="0.25">
      <c r="A13" s="18">
        <v>1</v>
      </c>
      <c r="B13" s="18" t="s">
        <v>11</v>
      </c>
      <c r="C13" s="19" t="s">
        <v>50</v>
      </c>
      <c r="D13" s="18" t="s">
        <v>30</v>
      </c>
      <c r="E13" s="20">
        <v>3.25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ht="28.5" x14ac:dyDescent="0.25">
      <c r="A14" s="42" t="s">
        <v>13</v>
      </c>
      <c r="B14" s="26" t="s">
        <v>11</v>
      </c>
      <c r="C14" s="47" t="s">
        <v>52</v>
      </c>
      <c r="D14" s="43" t="s">
        <v>30</v>
      </c>
      <c r="E14" s="48">
        <v>0.4</v>
      </c>
      <c r="F14" s="49"/>
      <c r="G14" s="45">
        <v>0</v>
      </c>
      <c r="H14" s="40"/>
      <c r="I14" s="46">
        <f>E14*G14</f>
        <v>0</v>
      </c>
    </row>
    <row r="15" spans="1:10" ht="30" x14ac:dyDescent="0.25">
      <c r="A15" s="33" t="s">
        <v>135</v>
      </c>
      <c r="B15" s="34" t="s">
        <v>14</v>
      </c>
      <c r="C15" s="35" t="s">
        <v>37</v>
      </c>
      <c r="D15" s="43" t="s">
        <v>12</v>
      </c>
      <c r="E15" s="137">
        <f>E14*1.1</f>
        <v>0.44</v>
      </c>
      <c r="F15" s="49"/>
      <c r="G15" s="45">
        <v>0</v>
      </c>
      <c r="H15" s="40"/>
      <c r="I15" s="46">
        <f>E15*G15</f>
        <v>0</v>
      </c>
    </row>
    <row r="16" spans="1:10" ht="28.5" x14ac:dyDescent="0.25">
      <c r="A16" s="25" t="s">
        <v>130</v>
      </c>
      <c r="B16" s="26" t="s">
        <v>11</v>
      </c>
      <c r="C16" s="47" t="s">
        <v>53</v>
      </c>
      <c r="D16" s="43" t="s">
        <v>12</v>
      </c>
      <c r="E16" s="48">
        <v>2</v>
      </c>
      <c r="F16" s="49"/>
      <c r="G16" s="45">
        <v>0</v>
      </c>
      <c r="H16" s="40"/>
      <c r="I16" s="46">
        <f>E16*G16</f>
        <v>0</v>
      </c>
    </row>
    <row r="17" spans="1:9" ht="30" x14ac:dyDescent="0.25">
      <c r="A17" s="34" t="s">
        <v>131</v>
      </c>
      <c r="B17" s="34" t="s">
        <v>14</v>
      </c>
      <c r="C17" s="50" t="s">
        <v>54</v>
      </c>
      <c r="D17" s="36" t="s">
        <v>12</v>
      </c>
      <c r="E17" s="37">
        <v>2</v>
      </c>
      <c r="F17" s="49">
        <v>0</v>
      </c>
      <c r="G17" s="39"/>
      <c r="H17" s="40">
        <f>E17*F17</f>
        <v>0</v>
      </c>
      <c r="I17" s="41"/>
    </row>
    <row r="18" spans="1:9" ht="28.5" x14ac:dyDescent="0.25">
      <c r="A18" s="42" t="s">
        <v>16</v>
      </c>
      <c r="B18" s="26" t="s">
        <v>11</v>
      </c>
      <c r="C18" s="51" t="s">
        <v>55</v>
      </c>
      <c r="D18" s="43" t="s">
        <v>15</v>
      </c>
      <c r="E18" s="48">
        <v>18</v>
      </c>
      <c r="F18" s="38"/>
      <c r="G18" s="45">
        <v>0</v>
      </c>
      <c r="H18" s="40"/>
      <c r="I18" s="46">
        <f>E18*G18</f>
        <v>0</v>
      </c>
    </row>
    <row r="19" spans="1:9" s="53" customFormat="1" ht="30" x14ac:dyDescent="0.25">
      <c r="A19" s="33" t="s">
        <v>17</v>
      </c>
      <c r="B19" s="34" t="s">
        <v>14</v>
      </c>
      <c r="C19" s="52" t="s">
        <v>56</v>
      </c>
      <c r="D19" s="36" t="s">
        <v>15</v>
      </c>
      <c r="E19" s="37">
        <v>18</v>
      </c>
      <c r="F19" s="38">
        <v>0</v>
      </c>
      <c r="G19" s="39"/>
      <c r="H19" s="40">
        <f t="shared" ref="H19" si="1">E19*F19</f>
        <v>0</v>
      </c>
      <c r="I19" s="41"/>
    </row>
    <row r="20" spans="1:9" ht="28.5" x14ac:dyDescent="0.25">
      <c r="A20" s="55" t="s">
        <v>18</v>
      </c>
      <c r="B20" s="42" t="s">
        <v>11</v>
      </c>
      <c r="C20" s="56" t="s">
        <v>36</v>
      </c>
      <c r="D20" s="57" t="s">
        <v>30</v>
      </c>
      <c r="E20" s="58">
        <v>2.2400000000000002</v>
      </c>
      <c r="F20" s="59"/>
      <c r="G20" s="60">
        <v>0</v>
      </c>
      <c r="H20" s="61"/>
      <c r="I20" s="62">
        <f>E20*G20</f>
        <v>0</v>
      </c>
    </row>
    <row r="21" spans="1:9" ht="30" x14ac:dyDescent="0.25">
      <c r="A21" s="63" t="s">
        <v>19</v>
      </c>
      <c r="B21" s="34" t="s">
        <v>14</v>
      </c>
      <c r="C21" s="64" t="s">
        <v>37</v>
      </c>
      <c r="D21" s="65" t="s">
        <v>30</v>
      </c>
      <c r="E21" s="138">
        <f>E20*1.1</f>
        <v>2.46</v>
      </c>
      <c r="F21" s="38">
        <v>0</v>
      </c>
      <c r="G21" s="60"/>
      <c r="H21" s="66">
        <f t="shared" ref="H21:H24" si="2">E21*F21</f>
        <v>0</v>
      </c>
      <c r="I21" s="62"/>
    </row>
    <row r="22" spans="1:9" ht="28.5" x14ac:dyDescent="0.25">
      <c r="A22" s="55" t="s">
        <v>20</v>
      </c>
      <c r="B22" s="42" t="s">
        <v>11</v>
      </c>
      <c r="C22" s="101" t="s">
        <v>60</v>
      </c>
      <c r="D22" s="43" t="s">
        <v>15</v>
      </c>
      <c r="E22" s="48">
        <v>4.5</v>
      </c>
      <c r="F22" s="102"/>
      <c r="G22" s="60">
        <v>0</v>
      </c>
      <c r="H22" s="61">
        <f t="shared" si="2"/>
        <v>0</v>
      </c>
      <c r="I22" s="62">
        <f>E22*G22</f>
        <v>0</v>
      </c>
    </row>
    <row r="23" spans="1:9" ht="28.5" x14ac:dyDescent="0.25">
      <c r="A23" s="55" t="s">
        <v>21</v>
      </c>
      <c r="B23" s="42" t="s">
        <v>11</v>
      </c>
      <c r="C23" s="101" t="s">
        <v>61</v>
      </c>
      <c r="D23" s="43" t="s">
        <v>15</v>
      </c>
      <c r="E23" s="48">
        <v>4.5</v>
      </c>
      <c r="F23" s="102"/>
      <c r="G23" s="60">
        <v>0</v>
      </c>
      <c r="H23" s="61">
        <f t="shared" si="2"/>
        <v>0</v>
      </c>
      <c r="I23" s="62">
        <f>E23*G23</f>
        <v>0</v>
      </c>
    </row>
    <row r="24" spans="1:9" ht="30" x14ac:dyDescent="0.25">
      <c r="A24" s="63" t="s">
        <v>22</v>
      </c>
      <c r="B24" s="34" t="s">
        <v>14</v>
      </c>
      <c r="C24" s="54" t="s">
        <v>62</v>
      </c>
      <c r="D24" s="68" t="s">
        <v>15</v>
      </c>
      <c r="E24" s="69">
        <v>9</v>
      </c>
      <c r="F24" s="38">
        <v>0</v>
      </c>
      <c r="G24" s="45"/>
      <c r="H24" s="40">
        <f t="shared" si="2"/>
        <v>0</v>
      </c>
      <c r="I24" s="62"/>
    </row>
    <row r="25" spans="1:9" ht="28.5" x14ac:dyDescent="0.25">
      <c r="A25" s="55" t="s">
        <v>23</v>
      </c>
      <c r="B25" s="42" t="s">
        <v>11</v>
      </c>
      <c r="C25" s="56" t="s">
        <v>64</v>
      </c>
      <c r="D25" s="57" t="s">
        <v>30</v>
      </c>
      <c r="E25" s="58">
        <v>0.2</v>
      </c>
      <c r="F25" s="59"/>
      <c r="G25" s="60">
        <v>0</v>
      </c>
      <c r="H25" s="61"/>
      <c r="I25" s="62">
        <f>E25*G25</f>
        <v>0</v>
      </c>
    </row>
    <row r="26" spans="1:9" ht="30.75" thickBot="1" x14ac:dyDescent="0.3">
      <c r="A26" s="63" t="s">
        <v>24</v>
      </c>
      <c r="B26" s="34" t="s">
        <v>14</v>
      </c>
      <c r="C26" s="64" t="s">
        <v>65</v>
      </c>
      <c r="D26" s="65" t="s">
        <v>28</v>
      </c>
      <c r="E26" s="142">
        <f>E25*1.24</f>
        <v>0.25</v>
      </c>
      <c r="F26" s="38">
        <v>0</v>
      </c>
      <c r="G26" s="60"/>
      <c r="H26" s="66">
        <f t="shared" ref="H26" si="3">E26*F26</f>
        <v>0</v>
      </c>
      <c r="I26" s="62"/>
    </row>
    <row r="27" spans="1:9" ht="28.5" hidden="1" x14ac:dyDescent="0.25">
      <c r="A27" s="55"/>
      <c r="B27" s="42" t="s">
        <v>11</v>
      </c>
      <c r="C27" s="56"/>
      <c r="D27" s="57" t="s">
        <v>30</v>
      </c>
      <c r="E27" s="58"/>
      <c r="F27" s="59"/>
      <c r="G27" s="60">
        <v>0</v>
      </c>
      <c r="H27" s="61"/>
      <c r="I27" s="62">
        <f>E27*G27</f>
        <v>0</v>
      </c>
    </row>
    <row r="28" spans="1:9" ht="15.75" hidden="1" thickBot="1" x14ac:dyDescent="0.3">
      <c r="A28" s="63"/>
      <c r="B28" s="34" t="s">
        <v>14</v>
      </c>
      <c r="C28" s="64"/>
      <c r="D28" s="65"/>
      <c r="E28" s="142"/>
      <c r="F28" s="38">
        <v>0</v>
      </c>
      <c r="G28" s="60"/>
      <c r="H28" s="66">
        <f t="shared" ref="H28" si="4">E28*F28</f>
        <v>0</v>
      </c>
      <c r="I28" s="62"/>
    </row>
    <row r="29" spans="1:9" ht="15.75" thickBot="1" x14ac:dyDescent="0.3">
      <c r="A29" s="73"/>
      <c r="B29" s="73"/>
      <c r="C29" s="74" t="s">
        <v>34</v>
      </c>
      <c r="D29" s="75"/>
      <c r="E29" s="75"/>
      <c r="F29" s="76"/>
      <c r="G29" s="77"/>
      <c r="H29" s="78">
        <f>SUM(H14:H28)</f>
        <v>0</v>
      </c>
      <c r="I29" s="79">
        <f>SUM(I13:I28)</f>
        <v>0</v>
      </c>
    </row>
    <row r="30" spans="1:9" ht="15.75" thickBot="1" x14ac:dyDescent="0.3">
      <c r="A30" s="80"/>
      <c r="B30" s="80"/>
      <c r="C30" s="81" t="s">
        <v>35</v>
      </c>
      <c r="D30" s="82"/>
      <c r="E30" s="82"/>
      <c r="F30" s="83"/>
      <c r="G30" s="84"/>
      <c r="H30" s="85"/>
      <c r="I30" s="86">
        <f>H29+I29</f>
        <v>0</v>
      </c>
    </row>
    <row r="31" spans="1:9" ht="15.75" thickBot="1" x14ac:dyDescent="0.3">
      <c r="A31" s="87"/>
      <c r="B31" s="87"/>
      <c r="C31" s="88"/>
      <c r="D31" s="89"/>
      <c r="E31" s="89"/>
      <c r="F31" s="90"/>
      <c r="G31" s="91"/>
      <c r="H31" s="92"/>
      <c r="I31" s="93"/>
    </row>
    <row r="32" spans="1:9" ht="15.75" thickBot="1" x14ac:dyDescent="0.3">
      <c r="A32" s="73"/>
      <c r="B32" s="110" t="s">
        <v>67</v>
      </c>
      <c r="C32" s="94" t="s">
        <v>66</v>
      </c>
      <c r="D32" s="75"/>
      <c r="E32" s="75"/>
      <c r="F32" s="76"/>
      <c r="G32" s="77"/>
      <c r="H32" s="95"/>
      <c r="I32" s="79"/>
    </row>
    <row r="33" spans="1:9" ht="28.5" x14ac:dyDescent="0.25">
      <c r="A33" s="25" t="s">
        <v>124</v>
      </c>
      <c r="B33" s="25" t="s">
        <v>11</v>
      </c>
      <c r="C33" s="173" t="s">
        <v>69</v>
      </c>
      <c r="D33" s="174" t="s">
        <v>12</v>
      </c>
      <c r="E33" s="174">
        <v>1</v>
      </c>
      <c r="F33" s="175"/>
      <c r="G33" s="22">
        <v>0</v>
      </c>
      <c r="H33" s="176"/>
      <c r="I33" s="177">
        <f t="shared" ref="I33:I34" si="5">E33*G33</f>
        <v>0</v>
      </c>
    </row>
    <row r="34" spans="1:9" ht="28.5" x14ac:dyDescent="0.25">
      <c r="A34" s="42" t="s">
        <v>13</v>
      </c>
      <c r="B34" s="25" t="s">
        <v>11</v>
      </c>
      <c r="C34" s="56" t="s">
        <v>127</v>
      </c>
      <c r="D34" s="57" t="s">
        <v>12</v>
      </c>
      <c r="E34" s="98">
        <v>1</v>
      </c>
      <c r="F34" s="44"/>
      <c r="G34" s="60">
        <v>0</v>
      </c>
      <c r="H34" s="61"/>
      <c r="I34" s="62">
        <f t="shared" si="5"/>
        <v>0</v>
      </c>
    </row>
    <row r="35" spans="1:9" x14ac:dyDescent="0.25">
      <c r="A35" s="33" t="s">
        <v>135</v>
      </c>
      <c r="B35" s="34" t="s">
        <v>14</v>
      </c>
      <c r="C35" s="64" t="s">
        <v>125</v>
      </c>
      <c r="D35" s="65" t="s">
        <v>30</v>
      </c>
      <c r="E35" s="178">
        <v>3.15E-2</v>
      </c>
      <c r="F35" s="38">
        <v>0</v>
      </c>
      <c r="G35" s="155"/>
      <c r="H35" s="66">
        <f>E35*F35</f>
        <v>0</v>
      </c>
      <c r="I35" s="156"/>
    </row>
    <row r="36" spans="1:9" x14ac:dyDescent="0.25">
      <c r="A36" s="33" t="s">
        <v>136</v>
      </c>
      <c r="B36" s="34" t="s">
        <v>14</v>
      </c>
      <c r="C36" s="64" t="s">
        <v>126</v>
      </c>
      <c r="D36" s="65" t="s">
        <v>28</v>
      </c>
      <c r="E36" s="178">
        <v>1.5</v>
      </c>
      <c r="F36" s="38">
        <v>0</v>
      </c>
      <c r="G36" s="155"/>
      <c r="H36" s="66">
        <f>E36*F36</f>
        <v>0</v>
      </c>
      <c r="I36" s="156"/>
    </row>
    <row r="37" spans="1:9" ht="15.75" thickBot="1" x14ac:dyDescent="0.3">
      <c r="A37" s="33" t="s">
        <v>137</v>
      </c>
      <c r="B37" s="33" t="s">
        <v>14</v>
      </c>
      <c r="C37" s="67" t="s">
        <v>128</v>
      </c>
      <c r="D37" s="99" t="s">
        <v>28</v>
      </c>
      <c r="E37" s="99">
        <v>1.1299999999999999</v>
      </c>
      <c r="F37" s="38">
        <v>0</v>
      </c>
      <c r="G37" s="45"/>
      <c r="H37" s="40">
        <f t="shared" ref="H37" si="6">E37*F37</f>
        <v>0</v>
      </c>
      <c r="I37" s="46"/>
    </row>
    <row r="38" spans="1:9" ht="15.75" thickBot="1" x14ac:dyDescent="0.3">
      <c r="A38" s="104"/>
      <c r="B38" s="105"/>
      <c r="C38" s="74" t="s">
        <v>38</v>
      </c>
      <c r="D38" s="15"/>
      <c r="E38" s="15"/>
      <c r="F38" s="78"/>
      <c r="G38" s="106"/>
      <c r="H38" s="78">
        <f>SUM(H37:H37)</f>
        <v>0</v>
      </c>
      <c r="I38" s="106">
        <f>SUM(I33:I37)</f>
        <v>0</v>
      </c>
    </row>
    <row r="39" spans="1:9" ht="15.75" thickBot="1" x14ac:dyDescent="0.3">
      <c r="A39" s="107"/>
      <c r="B39" s="108"/>
      <c r="C39" s="74" t="s">
        <v>39</v>
      </c>
      <c r="D39" s="15"/>
      <c r="E39" s="15"/>
      <c r="F39" s="78"/>
      <c r="G39" s="106"/>
      <c r="H39" s="78"/>
      <c r="I39" s="106">
        <f>H38+I38</f>
        <v>0</v>
      </c>
    </row>
    <row r="40" spans="1:9" ht="15.75" thickBot="1" x14ac:dyDescent="0.3">
      <c r="A40" s="116"/>
      <c r="B40" s="117"/>
      <c r="C40" s="114" t="s">
        <v>40</v>
      </c>
      <c r="D40" s="118"/>
      <c r="E40" s="119"/>
      <c r="F40" s="115"/>
      <c r="G40" s="120"/>
      <c r="H40" s="121"/>
      <c r="I40" s="122">
        <f>I30+I39</f>
        <v>0</v>
      </c>
    </row>
    <row r="41" spans="1:9" ht="15.75" thickBot="1" x14ac:dyDescent="0.3">
      <c r="A41" s="116"/>
      <c r="B41" s="119"/>
      <c r="C41" s="123" t="s">
        <v>41</v>
      </c>
      <c r="D41" s="118"/>
      <c r="E41" s="119"/>
      <c r="F41" s="115"/>
      <c r="G41" s="120"/>
      <c r="H41" s="121"/>
      <c r="I41" s="122">
        <f>I40/1.2*20%</f>
        <v>0</v>
      </c>
    </row>
    <row r="43" spans="1:9" s="125" customFormat="1" x14ac:dyDescent="0.25">
      <c r="A43" s="1"/>
      <c r="B43" s="1"/>
      <c r="C43" s="1"/>
      <c r="D43" s="1"/>
      <c r="E43" s="1"/>
      <c r="F43" s="2"/>
      <c r="G43" s="2"/>
      <c r="H43" s="134"/>
      <c r="I43" s="124"/>
    </row>
    <row r="44" spans="1:9" x14ac:dyDescent="0.25">
      <c r="A44" s="3"/>
      <c r="B44" s="3"/>
      <c r="C44" s="179" t="s">
        <v>118</v>
      </c>
      <c r="D44" s="180"/>
      <c r="E44" s="180"/>
      <c r="F44" s="190" t="s">
        <v>119</v>
      </c>
      <c r="G44" s="190"/>
      <c r="H44" s="190"/>
      <c r="I44" s="3"/>
    </row>
    <row r="45" spans="1:9" x14ac:dyDescent="0.25">
      <c r="A45" s="3"/>
      <c r="B45" s="3"/>
      <c r="C45" s="179"/>
      <c r="D45" s="179"/>
      <c r="E45" s="179"/>
      <c r="F45" s="179"/>
      <c r="G45" s="184"/>
      <c r="H45" s="184"/>
      <c r="I45" s="129"/>
    </row>
    <row r="46" spans="1:9" x14ac:dyDescent="0.25">
      <c r="C46" s="181" t="s">
        <v>120</v>
      </c>
      <c r="D46" s="182"/>
      <c r="E46" s="182"/>
      <c r="F46" s="188" t="s">
        <v>121</v>
      </c>
      <c r="G46" s="188"/>
      <c r="H46" s="188"/>
    </row>
    <row r="47" spans="1:9" x14ac:dyDescent="0.25">
      <c r="C47" s="181"/>
      <c r="D47" s="181"/>
      <c r="E47" s="181"/>
      <c r="F47" s="183"/>
      <c r="G47" s="184"/>
      <c r="H47" s="184"/>
    </row>
    <row r="48" spans="1:9" x14ac:dyDescent="0.25">
      <c r="C48" s="181" t="s">
        <v>122</v>
      </c>
      <c r="D48" s="182"/>
      <c r="E48" s="182"/>
      <c r="F48" s="188" t="s">
        <v>123</v>
      </c>
      <c r="G48" s="188"/>
      <c r="H48" s="188"/>
    </row>
  </sheetData>
  <mergeCells count="16">
    <mergeCell ref="H1:I1"/>
    <mergeCell ref="A5:I5"/>
    <mergeCell ref="A6:I6"/>
    <mergeCell ref="A7:I7"/>
    <mergeCell ref="A9:A10"/>
    <mergeCell ref="C9:C10"/>
    <mergeCell ref="D9:D10"/>
    <mergeCell ref="E9:E10"/>
    <mergeCell ref="F9:G9"/>
    <mergeCell ref="F48:H48"/>
    <mergeCell ref="G2:I2"/>
    <mergeCell ref="G3:I3"/>
    <mergeCell ref="H4:I4"/>
    <mergeCell ref="H9:I9"/>
    <mergeCell ref="F44:H44"/>
    <mergeCell ref="F46:H46"/>
  </mergeCells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Ведомость К27</vt:lpstr>
      <vt:lpstr>Ведомость К26</vt:lpstr>
      <vt:lpstr>Ведомость К29</vt:lpstr>
      <vt:lpstr>Ведомость К28</vt:lpstr>
      <vt:lpstr>Ведомость К25</vt:lpstr>
      <vt:lpstr>Ведомость К24</vt:lpstr>
      <vt:lpstr>'Ведомость К24'!Заголовки_для_печати</vt:lpstr>
      <vt:lpstr>'Ведомость К25'!Заголовки_для_печати</vt:lpstr>
      <vt:lpstr>'Ведомость К26'!Заголовки_для_печати</vt:lpstr>
      <vt:lpstr>'Ведомость К27'!Заголовки_для_печати</vt:lpstr>
      <vt:lpstr>'Ведомость К28'!Заголовки_для_печати</vt:lpstr>
      <vt:lpstr>'Ведомость К29'!Заголовки_для_печати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Елена Анатольевна</dc:creator>
  <cp:lastModifiedBy>Сергиенко Елена Анатольевна</cp:lastModifiedBy>
  <cp:lastPrinted>2021-10-04T07:46:28Z</cp:lastPrinted>
  <dcterms:created xsi:type="dcterms:W3CDTF">2021-08-17T14:26:16Z</dcterms:created>
  <dcterms:modified xsi:type="dcterms:W3CDTF">2021-10-04T07:50:55Z</dcterms:modified>
</cp:coreProperties>
</file>