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приложение" sheetId="3" r:id="rId1"/>
  </sheets>
  <definedNames>
    <definedName name="_xlnm.Print_Area" localSheetId="0">приложение!$A$1:$N$39</definedName>
  </definedNames>
  <calcPr calcId="145621"/>
</workbook>
</file>

<file path=xl/calcChain.xml><?xml version="1.0" encoding="utf-8"?>
<calcChain xmlns="http://schemas.openxmlformats.org/spreadsheetml/2006/main">
  <c r="M29" i="3" l="1"/>
  <c r="M31" i="3"/>
  <c r="M34" i="3"/>
  <c r="M33" i="3"/>
  <c r="L32" i="3"/>
  <c r="L30" i="3"/>
  <c r="L28" i="3"/>
  <c r="L27" i="3"/>
  <c r="L26" i="3"/>
  <c r="L25" i="3"/>
  <c r="L24" i="3"/>
  <c r="L23" i="3"/>
  <c r="L22" i="3"/>
  <c r="L21" i="3"/>
  <c r="L20" i="3"/>
  <c r="L19" i="3"/>
  <c r="L18" i="3"/>
  <c r="L35" i="3" s="1"/>
  <c r="M16" i="3"/>
  <c r="M35" i="3" s="1"/>
  <c r="L36" i="3" l="1"/>
  <c r="L37" i="3" s="1"/>
  <c r="I18" i="3" l="1"/>
  <c r="J28" i="3" l="1"/>
  <c r="J27" i="3"/>
  <c r="J26" i="3"/>
  <c r="J25" i="3"/>
  <c r="J24" i="3"/>
  <c r="J23" i="3"/>
  <c r="J22" i="3"/>
  <c r="J21" i="3"/>
  <c r="J20" i="3"/>
  <c r="J19" i="3"/>
  <c r="J18" i="3"/>
  <c r="F15" i="3"/>
  <c r="I19" i="3"/>
  <c r="I20" i="3"/>
  <c r="I21" i="3"/>
  <c r="I22" i="3"/>
  <c r="I23" i="3"/>
  <c r="I24" i="3"/>
  <c r="I25" i="3"/>
  <c r="I26" i="3"/>
  <c r="I27" i="3"/>
  <c r="I28" i="3"/>
  <c r="J29" i="3" l="1"/>
</calcChain>
</file>

<file path=xl/sharedStrings.xml><?xml version="1.0" encoding="utf-8"?>
<sst xmlns="http://schemas.openxmlformats.org/spreadsheetml/2006/main" count="102" uniqueCount="56">
  <si>
    <t>№п/п</t>
  </si>
  <si>
    <t>Наименование</t>
  </si>
  <si>
    <t>Ед.изм</t>
  </si>
  <si>
    <t>1.</t>
  </si>
  <si>
    <t>м2</t>
  </si>
  <si>
    <t>шт.</t>
  </si>
  <si>
    <t>м.п.</t>
  </si>
  <si>
    <t>Кол-во</t>
  </si>
  <si>
    <t>Высота в мм</t>
  </si>
  <si>
    <t>Наименование видов работ, конструктивных элементов и материалов</t>
  </si>
  <si>
    <t>Ширина в мм</t>
  </si>
  <si>
    <t xml:space="preserve">    Марка изделия               (номер по плану)</t>
  </si>
  <si>
    <t>Обозначение</t>
  </si>
  <si>
    <t>ОИ-2</t>
  </si>
  <si>
    <t>ОИ-3</t>
  </si>
  <si>
    <t>ОИ-4</t>
  </si>
  <si>
    <t>ОИ-6</t>
  </si>
  <si>
    <t>ОИ-9</t>
  </si>
  <si>
    <t>ОИ-10</t>
  </si>
  <si>
    <t>Индивидуальное по ГОСТ 23166</t>
  </si>
  <si>
    <t>ОИ-1-подвал</t>
  </si>
  <si>
    <t>ОИ-8-П</t>
  </si>
  <si>
    <t>ОИ-8-Л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</si>
  <si>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</si>
  <si>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</si>
  <si>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Установка фурнитуры оконных и дверных  балконных блоков</t>
  </si>
  <si>
    <t>Регулировка оконных и дверных  балконных блоков</t>
  </si>
  <si>
    <t>Поставка и монтаж подоконных отливов из оцинкованной стали окрашенный по RAL (по проекту)</t>
  </si>
  <si>
    <t>Монтаж приточных клапанов</t>
  </si>
  <si>
    <t>отливы в мп</t>
  </si>
  <si>
    <t>ОП  ОСП 23-12 ПО ВК                                           В2-А-В*-А-Г-М</t>
  </si>
  <si>
    <t>БД-2-П</t>
  </si>
  <si>
    <t>БД-2-Л</t>
  </si>
  <si>
    <t>Изготовление,поставка и монтаж оконных блоков, балконных дверей из профиля ПВХ с двухкамерным стеклопакетом СПД 4М1-16-4М1-16-4М1 (сопротивление теплопередаче 0,55-0,59м2˚С/Вт, звукоизоляция остекления с клапаном в режиме проветривания  не менее 32дБа) . Цвет профиля  - по проекту.</t>
  </si>
  <si>
    <t xml:space="preserve">Общая площадь изделий </t>
  </si>
  <si>
    <t>Стоимость за единицу, 
руб</t>
  </si>
  <si>
    <t>Общая стоимость материалов, 
руб.</t>
  </si>
  <si>
    <t>Общая стоимость работы, 
руб.</t>
  </si>
  <si>
    <t>Примечания</t>
  </si>
  <si>
    <t>*</t>
  </si>
  <si>
    <t>ИТОГО по разделам</t>
  </si>
  <si>
    <t>в том числе НДС</t>
  </si>
  <si>
    <r>
      <t xml:space="preserve">ОП  ОСП 14-12  ВК,ПО,СБ         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</si>
  <si>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16-12 ВК,ПВ-ПО,СБ,Ш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</si>
  <si>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16-14 ВК,ПВ-ПО,СБ,Ш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</si>
  <si>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16-15 ВК,ПВ-ПО,СБ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</si>
  <si>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16-18 ВК,ПВ-ПО,СБ,Ш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</si>
  <si>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23-14 ВК,ПВ-ПО,СБ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</si>
  <si>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16-7 ВК,ПВ-ПО,СБ,Ш                                 </t>
    </r>
    <r>
      <rPr>
        <sz val="12"/>
        <rFont val="Times New Roman"/>
        <family val="1"/>
        <charset val="204"/>
      </rPr>
      <t>В2-Б-Б-А-Б-М</t>
    </r>
  </si>
  <si>
    <r>
      <t xml:space="preserve">ОП  ОСП 26-18 ВК,ПВ-ПО,СБ,Фр,Ш                                </t>
    </r>
    <r>
      <rPr>
        <sz val="12"/>
        <rFont val="Times New Roman"/>
        <family val="1"/>
        <charset val="204"/>
      </rPr>
      <t>В2-Б-Б-А-Б-М</t>
    </r>
  </si>
  <si>
    <t>ВСЕГО по корпусу 27</t>
  </si>
  <si>
    <t>Наименование организации, участвующей в тендере:_____________________________________</t>
  </si>
  <si>
    <t>Ориентировочный перечень и объем работ необходимый для производства работ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</si>
  <si>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</si>
  <si>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Корпус 27</t>
  </si>
  <si>
    <t xml:space="preserve">Вид работ: Изготовление, поставка и монтаж  оконных , балконных блоков , клапанов и подоконных отливов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</si>
</sst>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5" fillId="0" borderId="0" xfId="0" applyFont="1" applyProtection="1">
      <protection locked="0"/>
    </xf>
    <xf numFmtId="2" fontId="6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6" fillId="0" borderId="0" xfId="0" applyNumberFormat="1" applyFont="1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16" fillId="0" borderId="0" xfId="0" applyFont="1"/>
    <xf numFmtId="0" fontId="17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/>
    <xf numFmtId="0" fontId="11" fillId="0" borderId="2" xfId="0" applyFont="1" applyBorder="1" applyAlignment="1">
      <alignment horizontal="center" vertical="center"/>
    </xf>
    <xf numFmtId="0" fontId="16" fillId="0" borderId="1" xfId="0" applyFont="1" applyBorder="1"/>
    <xf numFmtId="0" fontId="17" fillId="0" borderId="1" xfId="0" applyFont="1" applyBorder="1"/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19" xfId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2" borderId="17" xfId="0" applyNumberFormat="1" applyFont="1" applyFill="1" applyBorder="1" applyAlignment="1" applyProtection="1">
      <alignment horizontal="center" vertical="center"/>
    </xf>
    <xf numFmtId="0" fontId="5" fillId="0" borderId="23" xfId="0" applyFont="1" applyBorder="1" applyAlignment="1">
      <alignment vertical="center"/>
    </xf>
    <xf numFmtId="49" fontId="19" fillId="2" borderId="23" xfId="0" applyNumberFormat="1" applyFont="1" applyFill="1" applyBorder="1" applyAlignment="1" applyProtection="1">
      <alignment horizontal="left"/>
    </xf>
    <xf numFmtId="0" fontId="6" fillId="0" borderId="1" xfId="0" applyFont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2" fontId="1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0" fontId="19" fillId="0" borderId="0" xfId="0" applyFont="1" applyAlignment="1">
      <alignment horizontal="center" vertical="center"/>
    </xf>
    <xf numFmtId="0" fontId="23" fillId="2" borderId="17" xfId="0" applyNumberFormat="1" applyFont="1" applyFill="1" applyBorder="1" applyAlignment="1" applyProtection="1">
      <alignment horizontal="righ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19" fillId="0" borderId="23" xfId="0" applyFont="1" applyBorder="1" applyAlignment="1" applyProtection="1">
      <alignment vertical="center"/>
      <protection locked="0"/>
    </xf>
    <xf numFmtId="0" fontId="6" fillId="0" borderId="2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4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/>
    <xf numFmtId="2" fontId="2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2" borderId="27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8" xfId="0" applyFont="1" applyFill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9" fillId="0" borderId="2" xfId="0" applyFont="1" applyBorder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2" fontId="22" fillId="2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2" fontId="14" fillId="0" borderId="23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2" fontId="14" fillId="0" borderId="23" xfId="0" applyNumberFormat="1" applyFont="1" applyBorder="1" applyAlignment="1">
      <alignment vertical="center"/>
    </xf>
    <xf numFmtId="0" fontId="16" fillId="2" borderId="2" xfId="0" applyFont="1" applyFill="1" applyBorder="1"/>
    <xf numFmtId="0" fontId="11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1" applyFont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/>
    <xf numFmtId="0" fontId="14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2" fontId="5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24" fillId="0" borderId="0" xfId="1" applyFont="1" applyFill="1" applyAlignment="1"/>
    <xf numFmtId="49" fontId="6" fillId="0" borderId="0" xfId="1" applyNumberFormat="1" applyFont="1" applyAlignment="1" applyProtection="1">
      <alignment vertical="center"/>
    </xf>
    <xf numFmtId="2" fontId="6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19" fillId="0" borderId="0" xfId="1" applyNumberFormat="1" applyFont="1" applyAlignment="1" applyProtection="1">
      <alignment vertical="center"/>
    </xf>
    <xf numFmtId="0" fontId="2" fillId="0" borderId="0" xfId="1" applyFont="1" applyAlignment="1">
      <alignment horizontal="center"/>
    </xf>
    <xf numFmtId="0" fontId="13" fillId="0" borderId="0" xfId="1" applyFont="1" applyFill="1" applyAlignment="1">
      <alignment horizontal="center" wrapText="1"/>
    </xf>
    <xf numFmtId="0" fontId="24" fillId="0" borderId="0" xfId="0" applyFont="1" applyFill="1" applyAlignment="1"/>
    <xf numFmtId="0" fontId="10" fillId="0" borderId="0" xfId="0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  <protection locked="0"/>
    </xf>
    <xf numFmtId="0" fontId="5" fillId="2" borderId="0" xfId="0" applyNumberFormat="1" applyFont="1" applyFill="1" applyAlignment="1" applyProtection="1">
      <alignment vertical="center"/>
      <protection locked="0"/>
    </xf>
    <xf numFmtId="49" fontId="14" fillId="2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0" fontId="2" fillId="0" borderId="0" xfId="1" applyFont="1" applyAlignment="1"/>
    <xf numFmtId="0" fontId="13" fillId="0" borderId="0" xfId="1" applyFont="1" applyFill="1" applyAlignment="1">
      <alignment wrapText="1"/>
    </xf>
    <xf numFmtId="49" fontId="14" fillId="2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Alignment="1" applyProtection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9"/>
  <sheetViews>
    <sheetView tabSelected="1" view="pageBreakPreview" topLeftCell="A28" zoomScaleNormal="80" zoomScaleSheetLayoutView="100" workbookViewId="0">
      <selection activeCell="G18" sqref="G18"/>
    </sheetView>
  </sheetViews>
  <sheetFormatPr defaultRowHeight="17.25" customHeight="1" outlineLevelRow="1" x14ac:dyDescent="0.2"/>
  <cols>
    <col min="1" max="1" width="9.140625" style="11"/>
    <col min="2" max="2" width="20.85546875" style="18" customWidth="1"/>
    <col min="3" max="3" width="27.5703125" style="11" customWidth="1"/>
    <col min="4" max="4" width="45.85546875" style="11" customWidth="1"/>
    <col min="5" max="5" width="14.28515625" style="11" customWidth="1"/>
    <col min="6" max="6" width="15.7109375" style="11" customWidth="1"/>
    <col min="7" max="7" width="13.140625" style="11" customWidth="1"/>
    <col min="8" max="8" width="13.7109375" style="11" customWidth="1"/>
    <col min="9" max="9" width="16" style="11" customWidth="1"/>
    <col min="10" max="10" width="17.140625" style="20" hidden="1" customWidth="1"/>
    <col min="11" max="11" width="14.140625" style="11" customWidth="1"/>
    <col min="12" max="12" width="16.7109375" style="11" customWidth="1"/>
    <col min="13" max="13" width="15.7109375" style="11" customWidth="1"/>
    <col min="14" max="14" width="23" style="11" customWidth="1"/>
    <col min="15" max="16384" width="9.140625" style="11"/>
  </cols>
  <sheetData>
    <row r="1" spans="1:30" s="12" customFormat="1" ht="15.75" x14ac:dyDescent="0.2">
      <c r="A1" s="137"/>
      <c r="B1" s="138"/>
      <c r="C1" s="139"/>
      <c r="D1" s="139"/>
      <c r="E1" s="140"/>
      <c r="F1" s="140"/>
      <c r="G1" s="140"/>
      <c r="H1" s="140"/>
      <c r="I1" s="141"/>
      <c r="J1" s="141"/>
      <c r="K1" s="141"/>
      <c r="L1" s="141"/>
      <c r="M1" s="141"/>
      <c r="N1" s="142"/>
      <c r="O1" s="142"/>
      <c r="P1" s="142"/>
      <c r="Q1" s="13"/>
      <c r="R1" s="13"/>
      <c r="S1" s="13"/>
      <c r="T1" s="13"/>
      <c r="U1" s="143"/>
      <c r="V1" s="13"/>
      <c r="W1" s="13"/>
      <c r="X1" s="143"/>
      <c r="Y1" s="13"/>
      <c r="Z1" s="144"/>
      <c r="AA1" s="143"/>
      <c r="AB1" s="143"/>
      <c r="AC1" s="143"/>
      <c r="AD1" s="143"/>
    </row>
    <row r="2" spans="1:30" s="12" customFormat="1" ht="27.75" x14ac:dyDescent="0.4">
      <c r="A2" s="145"/>
      <c r="B2" s="146" t="s">
        <v>51</v>
      </c>
      <c r="C2" s="139"/>
      <c r="D2" s="139"/>
      <c r="E2" s="147"/>
      <c r="F2" s="147"/>
      <c r="G2" s="148"/>
      <c r="H2" s="141"/>
      <c r="I2" s="141"/>
      <c r="J2" s="141"/>
      <c r="K2" s="141"/>
      <c r="L2" s="141"/>
      <c r="M2" s="141"/>
      <c r="N2" s="142"/>
      <c r="O2" s="142"/>
      <c r="P2" s="142"/>
      <c r="Q2" s="143"/>
      <c r="R2" s="3"/>
      <c r="S2" s="3"/>
      <c r="T2" s="143"/>
      <c r="U2" s="143"/>
      <c r="V2" s="3"/>
      <c r="W2" s="143"/>
      <c r="X2" s="143"/>
      <c r="Y2" s="3"/>
      <c r="Z2" s="144"/>
      <c r="AA2" s="143"/>
      <c r="AB2" s="143"/>
      <c r="AC2" s="143"/>
      <c r="AD2" s="143"/>
    </row>
    <row r="3" spans="1:30" s="12" customFormat="1" ht="24.75" customHeight="1" x14ac:dyDescent="0.4">
      <c r="A3" s="145"/>
      <c r="B3" s="146"/>
      <c r="C3" s="149"/>
      <c r="D3" s="149"/>
      <c r="E3" s="149"/>
      <c r="F3" s="140"/>
      <c r="G3" s="141"/>
      <c r="H3" s="141"/>
      <c r="I3" s="141"/>
      <c r="J3" s="141"/>
      <c r="K3" s="141"/>
      <c r="L3" s="141"/>
      <c r="M3" s="141"/>
      <c r="N3" s="142"/>
      <c r="O3" s="142"/>
      <c r="P3" s="142"/>
      <c r="Q3" s="3"/>
      <c r="R3" s="3"/>
      <c r="S3" s="3"/>
      <c r="T3" s="3"/>
      <c r="U3" s="143"/>
      <c r="V3" s="3"/>
      <c r="W3" s="3"/>
      <c r="X3" s="143"/>
      <c r="Y3" s="3"/>
      <c r="Z3" s="144"/>
      <c r="AA3" s="143"/>
      <c r="AB3" s="143"/>
      <c r="AC3" s="143"/>
      <c r="AD3" s="143"/>
    </row>
    <row r="4" spans="1:30" s="14" customFormat="1" ht="22.5" customHeight="1" x14ac:dyDescent="0.3">
      <c r="A4" s="150" t="s">
        <v>52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</row>
    <row r="5" spans="1:30" s="14" customFormat="1" ht="29.25" customHeight="1" x14ac:dyDescent="0.25">
      <c r="A5" s="151" t="s">
        <v>53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s="2" customFormat="1" ht="12" customHeight="1" outlineLevel="1" x14ac:dyDescent="0.4">
      <c r="A6" s="152"/>
      <c r="B6" s="152"/>
      <c r="C6" s="152"/>
      <c r="D6" s="152"/>
      <c r="E6" s="153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3"/>
      <c r="R6" s="3"/>
      <c r="S6" s="3"/>
      <c r="T6" s="3"/>
      <c r="U6" s="143"/>
      <c r="V6" s="3"/>
      <c r="W6" s="3"/>
      <c r="X6" s="143"/>
      <c r="Y6" s="3"/>
      <c r="Z6" s="144"/>
      <c r="AA6" s="143"/>
      <c r="AB6" s="143"/>
      <c r="AC6" s="143"/>
      <c r="AD6" s="143"/>
    </row>
    <row r="7" spans="1:30" s="2" customFormat="1" ht="20.25" outlineLevel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1"/>
      <c r="U7" s="21"/>
      <c r="V7" s="21"/>
      <c r="W7" s="21"/>
      <c r="X7" s="21"/>
      <c r="Y7" s="21"/>
      <c r="Z7" s="154"/>
      <c r="AA7" s="155"/>
      <c r="AB7" s="7"/>
      <c r="AC7" s="7"/>
      <c r="AD7" s="7"/>
    </row>
    <row r="8" spans="1:30" s="7" customFormat="1" ht="15.75" customHeight="1" x14ac:dyDescent="0.2">
      <c r="A8" s="156" t="s">
        <v>55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spans="1:30" s="7" customFormat="1" ht="4.5" customHeight="1" x14ac:dyDescent="0.2">
      <c r="A9" s="157"/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5"/>
    </row>
    <row r="10" spans="1:30" s="7" customFormat="1" ht="19.5" x14ac:dyDescent="0.2">
      <c r="A10" s="8"/>
      <c r="B10" s="17"/>
      <c r="C10" s="5"/>
      <c r="D10" s="5"/>
      <c r="E10" s="5"/>
      <c r="F10" s="5"/>
      <c r="G10" s="5"/>
      <c r="H10" s="5"/>
      <c r="I10" s="5"/>
      <c r="J10" s="6"/>
    </row>
    <row r="11" spans="1:30" s="7" customFormat="1" ht="19.5" thickBot="1" x14ac:dyDescent="0.25">
      <c r="A11" s="9"/>
      <c r="B11" s="17"/>
      <c r="C11" s="162" t="s">
        <v>54</v>
      </c>
      <c r="D11" s="5"/>
      <c r="E11" s="5"/>
      <c r="F11" s="5"/>
      <c r="G11" s="5"/>
      <c r="H11" s="5"/>
      <c r="I11" s="5"/>
      <c r="J11" s="6"/>
    </row>
    <row r="12" spans="1:30" s="16" customFormat="1" ht="13.5" customHeight="1" x14ac:dyDescent="0.2">
      <c r="A12" s="39" t="s">
        <v>0</v>
      </c>
      <c r="B12" s="40" t="s">
        <v>9</v>
      </c>
      <c r="C12" s="41"/>
      <c r="D12" s="42"/>
      <c r="E12" s="43" t="s">
        <v>2</v>
      </c>
      <c r="F12" s="43" t="s">
        <v>7</v>
      </c>
      <c r="G12" s="43" t="s">
        <v>8</v>
      </c>
      <c r="H12" s="43" t="s">
        <v>10</v>
      </c>
      <c r="I12" s="44" t="s">
        <v>34</v>
      </c>
      <c r="J12" s="45" t="s">
        <v>29</v>
      </c>
      <c r="K12" s="33" t="s">
        <v>35</v>
      </c>
      <c r="L12" s="34" t="s">
        <v>36</v>
      </c>
      <c r="M12" s="33" t="s">
        <v>37</v>
      </c>
      <c r="N12" s="35" t="s">
        <v>38</v>
      </c>
    </row>
    <row r="13" spans="1:30" s="16" customFormat="1" ht="15.75" customHeight="1" x14ac:dyDescent="0.2">
      <c r="A13" s="46"/>
      <c r="B13" s="47"/>
      <c r="C13" s="48"/>
      <c r="D13" s="49"/>
      <c r="E13" s="50"/>
      <c r="F13" s="50"/>
      <c r="G13" s="50"/>
      <c r="H13" s="50"/>
      <c r="I13" s="51"/>
      <c r="J13" s="52"/>
      <c r="K13" s="36"/>
      <c r="L13" s="37"/>
      <c r="M13" s="36"/>
      <c r="N13" s="38"/>
    </row>
    <row r="14" spans="1:30" s="16" customFormat="1" ht="55.5" customHeight="1" thickBot="1" x14ac:dyDescent="0.25">
      <c r="A14" s="126"/>
      <c r="B14" s="127"/>
      <c r="C14" s="128"/>
      <c r="D14" s="129"/>
      <c r="E14" s="130"/>
      <c r="F14" s="130"/>
      <c r="G14" s="130"/>
      <c r="H14" s="130"/>
      <c r="I14" s="131"/>
      <c r="J14" s="132"/>
      <c r="K14" s="133"/>
      <c r="L14" s="134"/>
      <c r="M14" s="133"/>
      <c r="N14" s="135"/>
    </row>
    <row r="15" spans="1:30" s="10" customFormat="1" ht="96" customHeight="1" x14ac:dyDescent="0.2">
      <c r="A15" s="30" t="s">
        <v>3</v>
      </c>
      <c r="B15" s="125" t="s">
        <v>33</v>
      </c>
      <c r="C15" s="125"/>
      <c r="D15" s="125"/>
      <c r="E15" s="105" t="s">
        <v>5</v>
      </c>
      <c r="F15" s="106">
        <f>SUM(F18:F28)</f>
        <v>842</v>
      </c>
      <c r="G15" s="107"/>
      <c r="H15" s="107"/>
      <c r="I15" s="105"/>
      <c r="J15" s="108"/>
      <c r="K15" s="95" t="s">
        <v>39</v>
      </c>
      <c r="L15" s="109"/>
      <c r="M15" s="109"/>
      <c r="N15" s="109"/>
    </row>
    <row r="16" spans="1:30" s="10" customFormat="1" ht="36.75" customHeight="1" thickBot="1" x14ac:dyDescent="0.25">
      <c r="A16" s="97"/>
      <c r="B16" s="110"/>
      <c r="C16" s="110"/>
      <c r="D16" s="110"/>
      <c r="E16" s="111" t="s">
        <v>4</v>
      </c>
      <c r="F16" s="112"/>
      <c r="G16" s="113"/>
      <c r="H16" s="113"/>
      <c r="I16" s="111">
        <v>2326.31</v>
      </c>
      <c r="J16" s="114"/>
      <c r="K16" s="115" t="s">
        <v>39</v>
      </c>
      <c r="L16" s="116"/>
      <c r="M16" s="116" t="e">
        <f>I16*K16</f>
        <v>#VALUE!</v>
      </c>
      <c r="N16" s="116"/>
    </row>
    <row r="17" spans="1:14" s="24" customFormat="1" ht="65.25" customHeight="1" thickBot="1" x14ac:dyDescent="0.25">
      <c r="A17" s="124"/>
      <c r="B17" s="119" t="s">
        <v>11</v>
      </c>
      <c r="C17" s="119" t="s">
        <v>12</v>
      </c>
      <c r="D17" s="119" t="s">
        <v>1</v>
      </c>
      <c r="E17" s="120"/>
      <c r="F17" s="121"/>
      <c r="G17" s="122"/>
      <c r="H17" s="122"/>
      <c r="I17" s="120"/>
      <c r="J17" s="73"/>
      <c r="K17" s="74"/>
      <c r="L17" s="74"/>
      <c r="M17" s="74"/>
      <c r="N17" s="74"/>
    </row>
    <row r="18" spans="1:14" s="22" customFormat="1" ht="67.5" customHeight="1" x14ac:dyDescent="0.3">
      <c r="A18" s="123"/>
      <c r="B18" s="57" t="s">
        <v>20</v>
      </c>
      <c r="C18" s="57" t="s">
        <v>19</v>
      </c>
      <c r="D18" s="58" t="s">
        <v>42</v>
      </c>
      <c r="E18" s="59" t="s">
        <v>5</v>
      </c>
      <c r="F18" s="59">
        <v>4</v>
      </c>
      <c r="G18" s="59">
        <v>1385</v>
      </c>
      <c r="H18" s="59">
        <v>1180</v>
      </c>
      <c r="I18" s="117">
        <f>F18*G18*H18/1000000</f>
        <v>6.5372000000000003</v>
      </c>
      <c r="J18" s="108">
        <f>(F18*(1180+40+100))/1000</f>
        <v>5.28</v>
      </c>
      <c r="K18" s="95" t="s">
        <v>39</v>
      </c>
      <c r="L18" s="118" t="e">
        <f>F18*K18</f>
        <v>#VALUE!</v>
      </c>
      <c r="M18" s="96"/>
      <c r="N18" s="96"/>
    </row>
    <row r="19" spans="1:14" s="22" customFormat="1" ht="66" customHeight="1" x14ac:dyDescent="0.3">
      <c r="A19" s="86"/>
      <c r="B19" s="62" t="s">
        <v>13</v>
      </c>
      <c r="C19" s="62" t="s">
        <v>19</v>
      </c>
      <c r="D19" s="63" t="s">
        <v>43</v>
      </c>
      <c r="E19" s="64" t="s">
        <v>5</v>
      </c>
      <c r="F19" s="64">
        <v>8</v>
      </c>
      <c r="G19" s="64">
        <v>1597</v>
      </c>
      <c r="H19" s="64">
        <v>1180</v>
      </c>
      <c r="I19" s="87">
        <f t="shared" ref="I19:I28" si="0">F19*G19*H19/1000000</f>
        <v>15.07568</v>
      </c>
      <c r="J19" s="88">
        <f>(F19*(1180+40+100))/1000</f>
        <v>10.56</v>
      </c>
      <c r="K19" s="56" t="s">
        <v>39</v>
      </c>
      <c r="L19" s="60" t="e">
        <f t="shared" ref="L19:L28" si="1">F19*K19</f>
        <v>#VALUE!</v>
      </c>
      <c r="M19" s="61"/>
      <c r="N19" s="61"/>
    </row>
    <row r="20" spans="1:14" s="22" customFormat="1" ht="67.5" customHeight="1" x14ac:dyDescent="0.3">
      <c r="A20" s="86"/>
      <c r="B20" s="62" t="s">
        <v>14</v>
      </c>
      <c r="C20" s="62" t="s">
        <v>19</v>
      </c>
      <c r="D20" s="63" t="s">
        <v>44</v>
      </c>
      <c r="E20" s="64" t="s">
        <v>5</v>
      </c>
      <c r="F20" s="64">
        <v>12</v>
      </c>
      <c r="G20" s="64">
        <v>1597</v>
      </c>
      <c r="H20" s="64">
        <v>1390</v>
      </c>
      <c r="I20" s="87">
        <f t="shared" si="0"/>
        <v>26.63796</v>
      </c>
      <c r="J20" s="88">
        <f>(F20*(1390+40+100))/1000</f>
        <v>18.36</v>
      </c>
      <c r="K20" s="56" t="s">
        <v>39</v>
      </c>
      <c r="L20" s="60" t="e">
        <f t="shared" si="1"/>
        <v>#VALUE!</v>
      </c>
      <c r="M20" s="61"/>
      <c r="N20" s="61"/>
    </row>
    <row r="21" spans="1:14" s="22" customFormat="1" ht="52.5" customHeight="1" x14ac:dyDescent="0.3">
      <c r="A21" s="86"/>
      <c r="B21" s="62" t="s">
        <v>15</v>
      </c>
      <c r="C21" s="62" t="s">
        <v>19</v>
      </c>
      <c r="D21" s="63" t="s">
        <v>45</v>
      </c>
      <c r="E21" s="64" t="s">
        <v>5</v>
      </c>
      <c r="F21" s="64">
        <v>120</v>
      </c>
      <c r="G21" s="64">
        <v>1585</v>
      </c>
      <c r="H21" s="64">
        <v>1520</v>
      </c>
      <c r="I21" s="87">
        <f t="shared" si="0"/>
        <v>289.10399999999998</v>
      </c>
      <c r="J21" s="88">
        <f>(F21*(1520+40+100))/1000</f>
        <v>199.2</v>
      </c>
      <c r="K21" s="56" t="s">
        <v>39</v>
      </c>
      <c r="L21" s="60" t="e">
        <f t="shared" si="1"/>
        <v>#VALUE!</v>
      </c>
      <c r="M21" s="61"/>
      <c r="N21" s="61"/>
    </row>
    <row r="22" spans="1:14" s="22" customFormat="1" ht="63" customHeight="1" x14ac:dyDescent="0.3">
      <c r="A22" s="31"/>
      <c r="B22" s="62" t="s">
        <v>16</v>
      </c>
      <c r="C22" s="62" t="s">
        <v>19</v>
      </c>
      <c r="D22" s="63" t="s">
        <v>46</v>
      </c>
      <c r="E22" s="65" t="s">
        <v>5</v>
      </c>
      <c r="F22" s="65">
        <v>328</v>
      </c>
      <c r="G22" s="65">
        <v>1585</v>
      </c>
      <c r="H22" s="65">
        <v>1780</v>
      </c>
      <c r="I22" s="87">
        <f t="shared" si="0"/>
        <v>925.38639999999998</v>
      </c>
      <c r="J22" s="88">
        <f>(F22*(1780+40+100))/1000</f>
        <v>629.76</v>
      </c>
      <c r="K22" s="56" t="s">
        <v>39</v>
      </c>
      <c r="L22" s="60" t="e">
        <f t="shared" si="1"/>
        <v>#VALUE!</v>
      </c>
      <c r="M22" s="61"/>
      <c r="N22" s="61"/>
    </row>
    <row r="23" spans="1:14" s="22" customFormat="1" ht="70.5" customHeight="1" x14ac:dyDescent="0.3">
      <c r="A23" s="31"/>
      <c r="B23" s="62" t="s">
        <v>21</v>
      </c>
      <c r="C23" s="62" t="s">
        <v>19</v>
      </c>
      <c r="D23" s="63" t="s">
        <v>47</v>
      </c>
      <c r="E23" s="66" t="s">
        <v>5</v>
      </c>
      <c r="F23" s="66">
        <v>84</v>
      </c>
      <c r="G23" s="67">
        <v>2354</v>
      </c>
      <c r="H23" s="67">
        <v>1390</v>
      </c>
      <c r="I23" s="87">
        <f t="shared" si="0"/>
        <v>274.85304000000002</v>
      </c>
      <c r="J23" s="88">
        <f>(F23*(1390+40+100))/1000</f>
        <v>128.52000000000001</v>
      </c>
      <c r="K23" s="56" t="s">
        <v>39</v>
      </c>
      <c r="L23" s="60" t="e">
        <f t="shared" si="1"/>
        <v>#VALUE!</v>
      </c>
      <c r="M23" s="61"/>
      <c r="N23" s="61"/>
    </row>
    <row r="24" spans="1:14" s="22" customFormat="1" ht="66.75" customHeight="1" x14ac:dyDescent="0.3">
      <c r="A24" s="31"/>
      <c r="B24" s="62" t="s">
        <v>22</v>
      </c>
      <c r="C24" s="62" t="s">
        <v>19</v>
      </c>
      <c r="D24" s="63" t="s">
        <v>47</v>
      </c>
      <c r="E24" s="66" t="s">
        <v>5</v>
      </c>
      <c r="F24" s="66">
        <v>84</v>
      </c>
      <c r="G24" s="67">
        <v>2354</v>
      </c>
      <c r="H24" s="67">
        <v>1390</v>
      </c>
      <c r="I24" s="87">
        <f t="shared" si="0"/>
        <v>274.85304000000002</v>
      </c>
      <c r="J24" s="88">
        <f>(F24*(1390+40+100))/1000</f>
        <v>128.52000000000001</v>
      </c>
      <c r="K24" s="56" t="s">
        <v>39</v>
      </c>
      <c r="L24" s="60" t="e">
        <f t="shared" si="1"/>
        <v>#VALUE!</v>
      </c>
      <c r="M24" s="61"/>
      <c r="N24" s="61"/>
    </row>
    <row r="25" spans="1:14" s="22" customFormat="1" ht="70.5" customHeight="1" x14ac:dyDescent="0.3">
      <c r="A25" s="31"/>
      <c r="B25" s="62" t="s">
        <v>17</v>
      </c>
      <c r="C25" s="62" t="s">
        <v>19</v>
      </c>
      <c r="D25" s="63" t="s">
        <v>48</v>
      </c>
      <c r="E25" s="66" t="s">
        <v>5</v>
      </c>
      <c r="F25" s="66">
        <v>30</v>
      </c>
      <c r="G25" s="67">
        <v>1585</v>
      </c>
      <c r="H25" s="67">
        <v>740</v>
      </c>
      <c r="I25" s="87">
        <f t="shared" si="0"/>
        <v>35.186999999999998</v>
      </c>
      <c r="J25" s="88">
        <f>(F25*(740+40+100))/1000</f>
        <v>26.4</v>
      </c>
      <c r="K25" s="56" t="s">
        <v>39</v>
      </c>
      <c r="L25" s="60" t="e">
        <f t="shared" si="1"/>
        <v>#VALUE!</v>
      </c>
      <c r="M25" s="61"/>
      <c r="N25" s="61"/>
    </row>
    <row r="26" spans="1:14" s="22" customFormat="1" ht="70.5" customHeight="1" x14ac:dyDescent="0.3">
      <c r="A26" s="31"/>
      <c r="B26" s="62" t="s">
        <v>18</v>
      </c>
      <c r="C26" s="62" t="s">
        <v>19</v>
      </c>
      <c r="D26" s="63" t="s">
        <v>49</v>
      </c>
      <c r="E26" s="66" t="s">
        <v>5</v>
      </c>
      <c r="F26" s="66">
        <v>1</v>
      </c>
      <c r="G26" s="67">
        <v>2525</v>
      </c>
      <c r="H26" s="67">
        <v>1780</v>
      </c>
      <c r="I26" s="87">
        <f t="shared" si="0"/>
        <v>4.4945000000000004</v>
      </c>
      <c r="J26" s="88">
        <f>(F26*(1780+40+100))/1000</f>
        <v>1.92</v>
      </c>
      <c r="K26" s="56" t="s">
        <v>39</v>
      </c>
      <c r="L26" s="60" t="e">
        <f t="shared" si="1"/>
        <v>#VALUE!</v>
      </c>
      <c r="M26" s="61"/>
      <c r="N26" s="61"/>
    </row>
    <row r="27" spans="1:14" s="22" customFormat="1" ht="63.75" customHeight="1" x14ac:dyDescent="0.3">
      <c r="A27" s="31"/>
      <c r="B27" s="62" t="s">
        <v>31</v>
      </c>
      <c r="C27" s="62" t="s">
        <v>19</v>
      </c>
      <c r="D27" s="63" t="s">
        <v>30</v>
      </c>
      <c r="E27" s="66" t="s">
        <v>5</v>
      </c>
      <c r="F27" s="66">
        <v>86</v>
      </c>
      <c r="G27" s="67">
        <v>2350</v>
      </c>
      <c r="H27" s="67">
        <v>1180</v>
      </c>
      <c r="I27" s="87">
        <f t="shared" si="0"/>
        <v>238.47800000000001</v>
      </c>
      <c r="J27" s="88">
        <f>(F27*(1180+40+100))/1000</f>
        <v>113.52</v>
      </c>
      <c r="K27" s="56" t="s">
        <v>39</v>
      </c>
      <c r="L27" s="60" t="e">
        <f t="shared" si="1"/>
        <v>#VALUE!</v>
      </c>
      <c r="M27" s="61"/>
      <c r="N27" s="61"/>
    </row>
    <row r="28" spans="1:14" s="22" customFormat="1" ht="55.5" customHeight="1" x14ac:dyDescent="0.3">
      <c r="A28" s="31"/>
      <c r="B28" s="62" t="s">
        <v>32</v>
      </c>
      <c r="C28" s="62" t="s">
        <v>19</v>
      </c>
      <c r="D28" s="63" t="s">
        <v>30</v>
      </c>
      <c r="E28" s="66" t="s">
        <v>5</v>
      </c>
      <c r="F28" s="66">
        <v>85</v>
      </c>
      <c r="G28" s="67">
        <v>2350</v>
      </c>
      <c r="H28" s="67">
        <v>1180</v>
      </c>
      <c r="I28" s="64">
        <f t="shared" si="0"/>
        <v>235.70500000000001</v>
      </c>
      <c r="J28" s="88">
        <f>(F28*(1180+40+100))/1000</f>
        <v>112.2</v>
      </c>
      <c r="K28" s="56" t="s">
        <v>39</v>
      </c>
      <c r="L28" s="60" t="e">
        <f t="shared" si="1"/>
        <v>#VALUE!</v>
      </c>
      <c r="M28" s="61"/>
      <c r="N28" s="61"/>
    </row>
    <row r="29" spans="1:14" s="22" customFormat="1" ht="41.25" customHeight="1" x14ac:dyDescent="0.3">
      <c r="A29" s="98">
        <v>2</v>
      </c>
      <c r="B29" s="99" t="s">
        <v>27</v>
      </c>
      <c r="C29" s="99"/>
      <c r="D29" s="99"/>
      <c r="E29" s="68" t="s">
        <v>6</v>
      </c>
      <c r="F29" s="68">
        <v>1374.24</v>
      </c>
      <c r="G29" s="68"/>
      <c r="H29" s="68"/>
      <c r="I29" s="68"/>
      <c r="J29" s="88">
        <f>SUM(J18:J28)</f>
        <v>1374.2400000000002</v>
      </c>
      <c r="K29" s="56" t="s">
        <v>39</v>
      </c>
      <c r="L29" s="61"/>
      <c r="M29" s="61" t="e">
        <f>K29*F29</f>
        <v>#VALUE!</v>
      </c>
      <c r="N29" s="61"/>
    </row>
    <row r="30" spans="1:14" s="23" customFormat="1" ht="24" customHeight="1" x14ac:dyDescent="0.3">
      <c r="A30" s="100"/>
      <c r="B30" s="101" t="s">
        <v>23</v>
      </c>
      <c r="C30" s="101"/>
      <c r="D30" s="101"/>
      <c r="E30" s="69" t="s">
        <v>6</v>
      </c>
      <c r="F30" s="69">
        <v>1374.24</v>
      </c>
      <c r="G30" s="69"/>
      <c r="H30" s="69"/>
      <c r="I30" s="69"/>
      <c r="J30" s="102"/>
      <c r="K30" s="56" t="s">
        <v>39</v>
      </c>
      <c r="L30" s="60" t="e">
        <f>F30*K30</f>
        <v>#VALUE!</v>
      </c>
      <c r="M30" s="70"/>
      <c r="N30" s="70"/>
    </row>
    <row r="31" spans="1:14" s="22" customFormat="1" ht="28.5" customHeight="1" x14ac:dyDescent="0.3">
      <c r="A31" s="98">
        <v>3</v>
      </c>
      <c r="B31" s="103" t="s">
        <v>28</v>
      </c>
      <c r="C31" s="103"/>
      <c r="D31" s="103"/>
      <c r="E31" s="68" t="s">
        <v>5</v>
      </c>
      <c r="F31" s="68">
        <v>671</v>
      </c>
      <c r="G31" s="68"/>
      <c r="H31" s="68"/>
      <c r="I31" s="68"/>
      <c r="J31" s="88"/>
      <c r="K31" s="56" t="s">
        <v>39</v>
      </c>
      <c r="L31" s="61"/>
      <c r="M31" s="61" t="e">
        <f>K31*F31</f>
        <v>#VALUE!</v>
      </c>
      <c r="N31" s="61"/>
    </row>
    <row r="32" spans="1:14" s="23" customFormat="1" ht="25.5" customHeight="1" x14ac:dyDescent="0.3">
      <c r="A32" s="32"/>
      <c r="B32" s="104" t="s">
        <v>24</v>
      </c>
      <c r="C32" s="104"/>
      <c r="D32" s="104"/>
      <c r="E32" s="69" t="s">
        <v>5</v>
      </c>
      <c r="F32" s="69">
        <v>671</v>
      </c>
      <c r="G32" s="69"/>
      <c r="H32" s="69"/>
      <c r="I32" s="69"/>
      <c r="J32" s="102"/>
      <c r="K32" s="56" t="s">
        <v>39</v>
      </c>
      <c r="L32" s="60" t="e">
        <f>F32*K32</f>
        <v>#VALUE!</v>
      </c>
      <c r="M32" s="70"/>
      <c r="N32" s="70"/>
    </row>
    <row r="33" spans="1:14" s="22" customFormat="1" ht="35.25" customHeight="1" x14ac:dyDescent="0.3">
      <c r="A33" s="98">
        <v>4</v>
      </c>
      <c r="B33" s="103" t="s">
        <v>25</v>
      </c>
      <c r="C33" s="103"/>
      <c r="D33" s="103"/>
      <c r="E33" s="68" t="s">
        <v>5</v>
      </c>
      <c r="F33" s="68">
        <v>842</v>
      </c>
      <c r="G33" s="68"/>
      <c r="H33" s="68"/>
      <c r="I33" s="68"/>
      <c r="J33" s="88"/>
      <c r="K33" s="56" t="s">
        <v>39</v>
      </c>
      <c r="L33" s="61"/>
      <c r="M33" s="61" t="e">
        <f>K33*F33</f>
        <v>#VALUE!</v>
      </c>
      <c r="N33" s="61"/>
    </row>
    <row r="34" spans="1:14" s="22" customFormat="1" ht="30.75" customHeight="1" thickBot="1" x14ac:dyDescent="0.35">
      <c r="A34" s="89">
        <v>5</v>
      </c>
      <c r="B34" s="90" t="s">
        <v>26</v>
      </c>
      <c r="C34" s="91"/>
      <c r="D34" s="92"/>
      <c r="E34" s="93" t="s">
        <v>5</v>
      </c>
      <c r="F34" s="93">
        <v>842</v>
      </c>
      <c r="G34" s="93"/>
      <c r="H34" s="93"/>
      <c r="I34" s="94"/>
      <c r="J34" s="71"/>
      <c r="K34" s="115" t="s">
        <v>39</v>
      </c>
      <c r="L34" s="136"/>
      <c r="M34" s="136" t="e">
        <f>F34*K34</f>
        <v>#VALUE!</v>
      </c>
      <c r="N34" s="136"/>
    </row>
    <row r="35" spans="1:14" s="22" customFormat="1" ht="25.5" customHeight="1" thickBot="1" x14ac:dyDescent="0.35">
      <c r="A35" s="53"/>
      <c r="B35" s="76" t="s">
        <v>40</v>
      </c>
      <c r="C35" s="77"/>
      <c r="D35" s="78"/>
      <c r="E35" s="72"/>
      <c r="F35" s="72"/>
      <c r="G35" s="72"/>
      <c r="H35" s="72"/>
      <c r="I35" s="72"/>
      <c r="J35" s="72"/>
      <c r="K35" s="72"/>
      <c r="L35" s="72" t="e">
        <f>SUM(L15:L34)</f>
        <v>#VALUE!</v>
      </c>
      <c r="M35" s="72" t="e">
        <f>SUM(M15:M34)</f>
        <v>#VALUE!</v>
      </c>
      <c r="N35" s="72"/>
    </row>
    <row r="36" spans="1:14" s="22" customFormat="1" ht="27.75" customHeight="1" thickBot="1" x14ac:dyDescent="0.35">
      <c r="A36" s="54"/>
      <c r="B36" s="76" t="s">
        <v>50</v>
      </c>
      <c r="C36" s="77"/>
      <c r="D36" s="78"/>
      <c r="E36" s="74"/>
      <c r="F36" s="74"/>
      <c r="G36" s="74"/>
      <c r="H36" s="74"/>
      <c r="I36" s="74"/>
      <c r="J36" s="74"/>
      <c r="K36" s="74"/>
      <c r="L36" s="82" t="e">
        <f>L35+M35</f>
        <v>#VALUE!</v>
      </c>
      <c r="M36" s="83"/>
      <c r="N36" s="74"/>
    </row>
    <row r="37" spans="1:14" s="25" customFormat="1" ht="19.5" outlineLevel="1" thickBot="1" x14ac:dyDescent="0.35">
      <c r="A37" s="55"/>
      <c r="B37" s="79" t="s">
        <v>41</v>
      </c>
      <c r="C37" s="80"/>
      <c r="D37" s="81"/>
      <c r="E37" s="75"/>
      <c r="F37" s="75"/>
      <c r="G37" s="75"/>
      <c r="H37" s="75"/>
      <c r="I37" s="75"/>
      <c r="J37" s="75"/>
      <c r="K37" s="75"/>
      <c r="L37" s="84" t="e">
        <f>L36/120*20</f>
        <v>#VALUE!</v>
      </c>
      <c r="M37" s="85"/>
      <c r="N37" s="75"/>
    </row>
    <row r="38" spans="1:14" s="25" customFormat="1" ht="18.75" outlineLevel="1" x14ac:dyDescent="0.3">
      <c r="A38" s="15"/>
      <c r="B38" s="19"/>
      <c r="C38" s="1"/>
      <c r="D38" s="1"/>
      <c r="E38" s="26"/>
      <c r="F38" s="26"/>
      <c r="G38" s="26"/>
      <c r="H38" s="26"/>
      <c r="I38" s="26"/>
      <c r="J38" s="27"/>
      <c r="K38" s="28"/>
      <c r="L38" s="27"/>
      <c r="M38" s="29"/>
      <c r="N38" s="29"/>
    </row>
    <row r="39" spans="1:14" s="25" customFormat="1" ht="18.75" outlineLevel="1" x14ac:dyDescent="0.3">
      <c r="A39" s="15"/>
      <c r="B39" s="19"/>
      <c r="C39" s="1"/>
      <c r="D39" s="1"/>
      <c r="E39" s="26"/>
      <c r="F39" s="26"/>
      <c r="G39" s="26"/>
      <c r="H39" s="26"/>
      <c r="I39" s="26"/>
      <c r="J39" s="27"/>
      <c r="K39" s="28"/>
      <c r="L39" s="27"/>
      <c r="M39" s="29"/>
      <c r="N39" s="29"/>
    </row>
  </sheetData>
  <mergeCells count="29">
    <mergeCell ref="C9:Z9"/>
    <mergeCell ref="A4:N4"/>
    <mergeCell ref="A5:N5"/>
    <mergeCell ref="A8:N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L36:M36"/>
    <mergeCell ref="L37:M37"/>
    <mergeCell ref="K12:K14"/>
    <mergeCell ref="L12:L14"/>
    <mergeCell ref="M12:M14"/>
    <mergeCell ref="N12:N14"/>
    <mergeCell ref="A15:A17"/>
    <mergeCell ref="J12:J14"/>
    <mergeCell ref="I12:I14"/>
    <mergeCell ref="A12:A14"/>
    <mergeCell ref="B12:D14"/>
    <mergeCell ref="E12:E14"/>
    <mergeCell ref="F12:F14"/>
    <mergeCell ref="G12:G14"/>
    <mergeCell ref="H12:H14"/>
    <mergeCell ref="B15:D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2021-06-18T11:29:03Z</cp:lastPrinted>
  <dcterms:created xsi:type="dcterms:W3CDTF">2018-07-12T06:56:07Z</dcterms:created>
  <dcterms:modified xsi:type="dcterms:W3CDTF">2021-06-22T14:32:01Z</dcterms:modified>
</cp:coreProperties>
</file>