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приложение" sheetId="6" r:id="rId1"/>
    <sheet name="Лист2" sheetId="2" r:id="rId2"/>
    <sheet name="Лист3" sheetId="3" r:id="rId3"/>
  </sheets>
  <definedNames>
    <definedName name="_xlnm.Print_Titles" localSheetId="0">приложение!$13:$14</definedName>
    <definedName name="_xlnm.Print_Area" localSheetId="0">приложение!$A$1:$O$56</definedName>
  </definedNames>
  <calcPr calcId="145621"/>
</workbook>
</file>

<file path=xl/calcChain.xml><?xml version="1.0" encoding="utf-8"?>
<calcChain xmlns="http://schemas.openxmlformats.org/spreadsheetml/2006/main">
  <c r="N48" i="6" l="1"/>
  <c r="M48" i="6"/>
  <c r="N46" i="6"/>
  <c r="M46" i="6"/>
  <c r="N43" i="6"/>
  <c r="N49" i="6" s="1"/>
  <c r="M43" i="6"/>
  <c r="M49" i="6" s="1"/>
  <c r="N40" i="6"/>
  <c r="M40" i="6"/>
  <c r="N38" i="6"/>
  <c r="M38" i="6"/>
  <c r="N37" i="6"/>
  <c r="M37" i="6"/>
  <c r="N36" i="6"/>
  <c r="M36" i="6"/>
  <c r="N35" i="6"/>
  <c r="N41" i="6" s="1"/>
  <c r="M35" i="6"/>
  <c r="M41" i="6" s="1"/>
  <c r="N30" i="6"/>
  <c r="M30" i="6"/>
  <c r="N28" i="6"/>
  <c r="M28" i="6"/>
  <c r="N27" i="6"/>
  <c r="M27" i="6"/>
  <c r="N26" i="6"/>
  <c r="M26" i="6"/>
  <c r="N24" i="6"/>
  <c r="N31" i="6" s="1"/>
  <c r="M24" i="6"/>
  <c r="M31" i="6" s="1"/>
  <c r="N21" i="6" l="1"/>
  <c r="M21" i="6"/>
  <c r="N20" i="6"/>
  <c r="M20" i="6"/>
  <c r="N19" i="6"/>
  <c r="M19" i="6"/>
  <c r="N18" i="6"/>
  <c r="M18" i="6"/>
  <c r="N17" i="6"/>
  <c r="N22" i="6" s="1"/>
  <c r="N50" i="6" s="1"/>
  <c r="M17" i="6"/>
  <c r="M22" i="6" s="1"/>
  <c r="M50" i="6" s="1"/>
  <c r="M51" i="6" l="1"/>
  <c r="M52" i="6" s="1"/>
  <c r="J22" i="6" l="1"/>
  <c r="J47" i="6"/>
  <c r="J45" i="6"/>
  <c r="J44" i="6"/>
  <c r="J39" i="6"/>
  <c r="J29" i="6"/>
  <c r="J25" i="6"/>
  <c r="N45" i="6" l="1"/>
  <c r="M45" i="6"/>
  <c r="N44" i="6"/>
  <c r="M44" i="6"/>
  <c r="N47" i="6"/>
  <c r="M47" i="6"/>
  <c r="J41" i="6"/>
  <c r="N39" i="6"/>
  <c r="M39" i="6"/>
  <c r="M29" i="6"/>
  <c r="N29" i="6"/>
  <c r="M25" i="6"/>
  <c r="N25" i="6"/>
  <c r="J49" i="6"/>
  <c r="J31" i="6"/>
</calcChain>
</file>

<file path=xl/sharedStrings.xml><?xml version="1.0" encoding="utf-8"?>
<sst xmlns="http://schemas.openxmlformats.org/spreadsheetml/2006/main" count="219" uniqueCount="104">
  <si>
    <t>Обозначение</t>
  </si>
  <si>
    <t>Наименование</t>
  </si>
  <si>
    <t>размеры по коробке</t>
  </si>
  <si>
    <t>Примечания</t>
  </si>
  <si>
    <t>№ п/п</t>
  </si>
  <si>
    <t>количество</t>
  </si>
  <si>
    <t xml:space="preserve">Открывание </t>
  </si>
  <si>
    <t>Этаж</t>
  </si>
  <si>
    <t>Назначение</t>
  </si>
  <si>
    <t>Индивидуальная по ГОСТ 57327-2016</t>
  </si>
  <si>
    <t>высота</t>
  </si>
  <si>
    <t>ширина</t>
  </si>
  <si>
    <t>П</t>
  </si>
  <si>
    <t>подвал</t>
  </si>
  <si>
    <r>
      <t>ДПС 01 2124х1160 -</t>
    </r>
    <r>
      <rPr>
        <b/>
        <sz val="11"/>
        <color theme="1"/>
        <rFont val="Times New Roman"/>
        <family val="1"/>
        <charset val="204"/>
      </rPr>
      <t>EI30</t>
    </r>
  </si>
  <si>
    <t>О1</t>
  </si>
  <si>
    <t>О2</t>
  </si>
  <si>
    <r>
      <t>ДПС 01 2118х1070 -</t>
    </r>
    <r>
      <rPr>
        <b/>
        <sz val="11"/>
        <color theme="1"/>
        <rFont val="Times New Roman"/>
        <family val="1"/>
        <charset val="204"/>
      </rPr>
      <t>EI30</t>
    </r>
  </si>
  <si>
    <t>Л</t>
  </si>
  <si>
    <t>Марка изделия, номер по плану</t>
  </si>
  <si>
    <t>О3</t>
  </si>
  <si>
    <r>
      <t>ДПС 01 2200х1160 -</t>
    </r>
    <r>
      <rPr>
        <b/>
        <sz val="11"/>
        <color theme="1"/>
        <rFont val="Times New Roman"/>
        <family val="1"/>
        <charset val="204"/>
      </rPr>
      <t>EI30</t>
    </r>
  </si>
  <si>
    <t xml:space="preserve"> Дверь входная в подвал  </t>
  </si>
  <si>
    <t>Дверь в мусоросборную камеру</t>
  </si>
  <si>
    <r>
      <t>ДПС 01 Пр 3306х1250 -</t>
    </r>
    <r>
      <rPr>
        <b/>
        <sz val="11"/>
        <color theme="1"/>
        <rFont val="Times New Roman"/>
        <family val="1"/>
        <charset val="204"/>
      </rPr>
      <t>EI30</t>
    </r>
  </si>
  <si>
    <t>первый этаж</t>
  </si>
  <si>
    <t>Дверь в колясочную</t>
  </si>
  <si>
    <r>
      <t>ДПС 01 Л 2126х1070 -</t>
    </r>
    <r>
      <rPr>
        <b/>
        <sz val="11"/>
        <rFont val="Times New Roman"/>
        <family val="1"/>
        <charset val="204"/>
      </rPr>
      <t>EI30</t>
    </r>
  </si>
  <si>
    <r>
      <t>ДСВ Дп Н 2126х1360 -</t>
    </r>
    <r>
      <rPr>
        <b/>
        <sz val="11"/>
        <color theme="1"/>
        <rFont val="Times New Roman"/>
        <family val="1"/>
        <charset val="204"/>
      </rPr>
      <t>EIW30</t>
    </r>
  </si>
  <si>
    <t>2-14 этажи</t>
  </si>
  <si>
    <t>Дверь на кровлю</t>
  </si>
  <si>
    <r>
      <t>ДПС 01 Пр 2080х1150 -</t>
    </r>
    <r>
      <rPr>
        <b/>
        <sz val="11"/>
        <color theme="1"/>
        <rFont val="Times New Roman"/>
        <family val="1"/>
        <charset val="204"/>
      </rPr>
      <t>EI30</t>
    </r>
  </si>
  <si>
    <t>кровля</t>
  </si>
  <si>
    <r>
      <t>ДСВ Дп Н 2130х1460 -</t>
    </r>
    <r>
      <rPr>
        <b/>
        <sz val="11"/>
        <rFont val="Times New Roman"/>
        <family val="1"/>
        <charset val="204"/>
      </rPr>
      <t>EIW30</t>
    </r>
  </si>
  <si>
    <r>
      <t>ДСВ Дп Н 2126х1360 -</t>
    </r>
    <r>
      <rPr>
        <b/>
        <sz val="11"/>
        <rFont val="Times New Roman"/>
        <family val="1"/>
        <charset val="204"/>
      </rPr>
      <t>EISW60</t>
    </r>
  </si>
  <si>
    <t>Двери противопожарные металлические по ГОСТ 57327-2016</t>
  </si>
  <si>
    <t>Индивидуальная по ГОСТ 23747-2015*</t>
  </si>
  <si>
    <t>Дверь входная в аренду</t>
  </si>
  <si>
    <t xml:space="preserve">ДАН О Дв Р 3280х1520 </t>
  </si>
  <si>
    <t>Дверь из вестибюля в тамбур</t>
  </si>
  <si>
    <t xml:space="preserve">ДСВ  Дп Н 2130х1460 </t>
  </si>
  <si>
    <t>Дверь из вестибюля в коридор</t>
  </si>
  <si>
    <t xml:space="preserve">ДСВ  Дп Н 2126х1360 </t>
  </si>
  <si>
    <t>Дверь -входы в жилье</t>
  </si>
  <si>
    <t xml:space="preserve">ДАН О Дв Пр Бпр Р 2380х1780 </t>
  </si>
  <si>
    <t>Дверь -вход в тамбур с переходной лоджии</t>
  </si>
  <si>
    <t xml:space="preserve">ДАН Км Оп Пр Р    2365,5х1250 </t>
  </si>
  <si>
    <t>Дверь -вход в тамбур с переходной лоджии(посл.этаж)</t>
  </si>
  <si>
    <t xml:space="preserve">ДАН Км Оп Пр Р    2410,5х1250 </t>
  </si>
  <si>
    <t>15 этаж</t>
  </si>
  <si>
    <t>Индивидуальная по ГОСТ 31173-2016</t>
  </si>
  <si>
    <t>Дверь в помещение уборочного инвентаря</t>
  </si>
  <si>
    <t xml:space="preserve">ДСВ Оп Л 2176х970 </t>
  </si>
  <si>
    <t xml:space="preserve"> Дверь в квартиру </t>
  </si>
  <si>
    <t xml:space="preserve">ДСВ Оп Л/П 2116х970 </t>
  </si>
  <si>
    <t>1-15 этажи</t>
  </si>
  <si>
    <t xml:space="preserve">Дверь в лестничную клетку </t>
  </si>
  <si>
    <t xml:space="preserve">ДСН Н  3300х1920 </t>
  </si>
  <si>
    <t xml:space="preserve">ДСН Прг Вн  2365,5х1920 </t>
  </si>
  <si>
    <t>Дверь в лестничную клетку (последний этаж)</t>
  </si>
  <si>
    <t xml:space="preserve">ДСН Прг Вн  2410,5х1920 </t>
  </si>
  <si>
    <t>Проект: Шифр 14295_027-АР, лист 22</t>
  </si>
  <si>
    <t xml:space="preserve"> Дверь в электрощитовые, ИТП, насосная хоз-питьевая, водомер,  двери между отсеками, помещение для размещения оборудования разделов ПБ и СС </t>
  </si>
  <si>
    <r>
      <t xml:space="preserve">Дверь внутренняя металлическая противопожарная, сертифицированная, </t>
    </r>
    <r>
      <rPr>
        <b/>
        <sz val="11"/>
        <color theme="1"/>
        <rFont val="Times New Roman"/>
        <family val="1"/>
        <charset val="204"/>
      </rPr>
      <t>EI30</t>
    </r>
    <r>
      <rPr>
        <sz val="11"/>
        <color theme="1"/>
        <rFont val="Times New Roman"/>
        <family val="1"/>
        <charset val="204"/>
      </rPr>
      <t xml:space="preserve">, с устройством самозакрывания и уплотнением в притворе. Вид отделки - окрашенная. </t>
    </r>
  </si>
  <si>
    <t xml:space="preserve">Дверь внутренняя металлическая . Вид отделки- окрашенная. </t>
  </si>
  <si>
    <t>Дверь внутренняя металлическая . Вид отделки- окрашенная.</t>
  </si>
  <si>
    <t>Дверь в  тамбур из лифтового холла</t>
  </si>
  <si>
    <t>Дверь из лифтового холла в вестибюль, в коридор</t>
  </si>
  <si>
    <t>Дверь  из лифтового холлав в коридор</t>
  </si>
  <si>
    <r>
      <t xml:space="preserve">Дверь внутренняя металлическая противопожарная, сертифицированная, </t>
    </r>
    <r>
      <rPr>
        <b/>
        <sz val="11"/>
        <color theme="1"/>
        <rFont val="Times New Roman"/>
        <family val="1"/>
        <charset val="204"/>
      </rPr>
      <t>EIW30</t>
    </r>
    <r>
      <rPr>
        <sz val="11"/>
        <color theme="1"/>
        <rFont val="Times New Roman"/>
        <family val="1"/>
        <charset val="204"/>
      </rPr>
      <t xml:space="preserve">, с устройством самозакрывания и уплотнением в притворе. Вид отделки - окрашенная. </t>
    </r>
  </si>
  <si>
    <r>
      <t>Дверь наружная металлическая  противопожарная, сертифицированная,</t>
    </r>
    <r>
      <rPr>
        <b/>
        <sz val="11"/>
        <color theme="1"/>
        <rFont val="Times New Roman"/>
        <family val="1"/>
        <charset val="204"/>
      </rPr>
      <t xml:space="preserve"> EI30</t>
    </r>
    <r>
      <rPr>
        <sz val="11"/>
        <color theme="1"/>
        <rFont val="Times New Roman"/>
        <family val="1"/>
        <charset val="204"/>
      </rPr>
      <t xml:space="preserve">, с устройством самозакрывания и уплотнением в притворе. Вид отделки - окрашенная. </t>
    </r>
  </si>
  <si>
    <r>
      <t xml:space="preserve">Дверь внутренняя металлическая противопожарная, сертифицированная, </t>
    </r>
    <r>
      <rPr>
        <b/>
        <sz val="11"/>
        <color theme="1"/>
        <rFont val="Times New Roman"/>
        <family val="1"/>
        <charset val="204"/>
      </rPr>
      <t>EISW30</t>
    </r>
    <r>
      <rPr>
        <sz val="11"/>
        <color theme="1"/>
        <rFont val="Times New Roman"/>
        <family val="1"/>
        <charset val="204"/>
      </rPr>
      <t xml:space="preserve">, с устройством самозакрывания и уплотнением в притворе. Вид отделки - окрашенная. </t>
    </r>
  </si>
  <si>
    <t>Дверь  металлическая  с устройством самозакрывания и уплотнением в притворе.</t>
  </si>
  <si>
    <r>
      <t>Дверь наружная металлическая утепленная противопожарная, сертифицированная,</t>
    </r>
    <r>
      <rPr>
        <b/>
        <sz val="11"/>
        <color theme="1"/>
        <rFont val="Times New Roman"/>
        <family val="1"/>
        <charset val="204"/>
      </rPr>
      <t xml:space="preserve"> EI30</t>
    </r>
    <r>
      <rPr>
        <sz val="11"/>
        <color theme="1"/>
        <rFont val="Times New Roman"/>
        <family val="1"/>
        <charset val="204"/>
      </rPr>
      <t xml:space="preserve">, с устройством самозакрывания и уплотнением в притворе. Вид отделки - окрашенная. </t>
    </r>
  </si>
  <si>
    <r>
      <t xml:space="preserve">Дверь внутренняя металлическая противопожарная, сертифицированная, </t>
    </r>
    <r>
      <rPr>
        <b/>
        <sz val="11"/>
        <color theme="1"/>
        <rFont val="Times New Roman"/>
        <family val="1"/>
        <charset val="204"/>
      </rPr>
      <t>EI30</t>
    </r>
    <r>
      <rPr>
        <sz val="11"/>
        <color theme="1"/>
        <rFont val="Times New Roman"/>
        <family val="1"/>
        <charset val="204"/>
      </rPr>
      <t xml:space="preserve">, с устройством самозакрывания и уплотнением в притворе. Вид отделки - окрашенная.  </t>
    </r>
  </si>
  <si>
    <t>первый этаж-1 дверь и типовой этажи</t>
  </si>
  <si>
    <r>
      <t xml:space="preserve">Дверь внутренняя металлическая противопожарная, сертифицированная, </t>
    </r>
    <r>
      <rPr>
        <b/>
        <sz val="11"/>
        <color theme="1"/>
        <rFont val="Times New Roman"/>
        <family val="1"/>
        <charset val="204"/>
      </rPr>
      <t>EISW60</t>
    </r>
    <r>
      <rPr>
        <sz val="11"/>
        <color theme="1"/>
        <rFont val="Times New Roman"/>
        <family val="1"/>
        <charset val="204"/>
      </rPr>
      <t xml:space="preserve">, с устройством самозакрывания и уплотнением в притворе. Вид отделки - окрашенная. </t>
    </r>
  </si>
  <si>
    <r>
      <t>ДПСО 01 Л 2130х1200 -</t>
    </r>
    <r>
      <rPr>
        <b/>
        <sz val="11"/>
        <rFont val="Times New Roman"/>
        <family val="1"/>
        <charset val="204"/>
      </rPr>
      <t>EISW60</t>
    </r>
  </si>
  <si>
    <t>Дверь входная в пожарную насоcную</t>
  </si>
  <si>
    <t xml:space="preserve">Дверь внутренняя металлическая с устройством самозакрывания и уплотнением в притворе . Вид отделки- декоративная панель. </t>
  </si>
  <si>
    <t xml:space="preserve">Дверь внутренняя металлическая с устройством самозакрывания и уплотнением в притворе . Вид отделки- окрашенная. </t>
  </si>
  <si>
    <t>Двери металлические  выше отм.0.000</t>
  </si>
  <si>
    <t>Общая стоимость материалов, 
руб.</t>
  </si>
  <si>
    <t>Общая стоимость работы, 
руб.</t>
  </si>
  <si>
    <t>ИТОГО по разделу 1</t>
  </si>
  <si>
    <t>Раздел 1. Двери противопожарные металлические ниже отм.0.000</t>
  </si>
  <si>
    <t>*</t>
  </si>
  <si>
    <t>Стоимость материалов за единицу , 
руб</t>
  </si>
  <si>
    <t>Стоимость монтажа за единицу , 
руб</t>
  </si>
  <si>
    <t>**</t>
  </si>
  <si>
    <t>Раздел 2. Двери противопожарные металлические выше отм.0.000</t>
  </si>
  <si>
    <t>ИТОГО по разделу 2:</t>
  </si>
  <si>
    <t xml:space="preserve">Двери металлические </t>
  </si>
  <si>
    <t>Раздел 3. Двери металлические по ГОСТ 23747-2015*(Блоки дверные из алюминиевых сплавов)</t>
  </si>
  <si>
    <t>ИТОГО по разделу 3 :</t>
  </si>
  <si>
    <t>Раздел 4. Двери металлические по ГОСТ 31173-2016 (Блоки дверные стальные)</t>
  </si>
  <si>
    <t>ИТОГО по разделу 4 :</t>
  </si>
  <si>
    <t>ИТОГО по разделам</t>
  </si>
  <si>
    <t>ВСЕГО по корпусу 27</t>
  </si>
  <si>
    <t>в том числе НДС</t>
  </si>
  <si>
    <t>Наименование организации, участвующей в тендере:_____________________________________</t>
  </si>
  <si>
    <t>Ориентировочный перечень и объем работ необходимый для производства работ</t>
  </si>
  <si>
    <t xml:space="preserve"> объект: "Многоэтажные жилые дома" по адресу:Ленинградская область, Всеволожский муниципальный район, Бугровское сельское поселение, массив Центральное, стр.поз. №№24,25,26,27,28,29.</t>
  </si>
  <si>
    <r>
      <t xml:space="preserve">Вид работ: Изготовление, поставка и монтаж  дверных металлических блоков  по </t>
    </r>
    <r>
      <rPr>
        <b/>
        <i/>
        <u/>
        <sz val="12"/>
        <rFont val="Times New Roman"/>
        <family val="1"/>
        <charset val="204"/>
      </rPr>
      <t>корпусу №27 секции 1, 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</si>
</sst>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8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2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Calibri"/>
      <family val="2"/>
      <charset val="204"/>
      <scheme val="minor"/>
    </font>
    <font>
      <b/>
      <i/>
      <u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4" fillId="0" borderId="0"/>
  </cellStyleXfs>
  <cellXfs count="113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10" fillId="2" borderId="0" xfId="0" applyFont="1" applyFill="1" applyAlignment="1">
      <alignment vertical="center"/>
    </xf>
    <xf numFmtId="0" fontId="11" fillId="0" borderId="0" xfId="0" applyNumberFormat="1" applyFont="1" applyFill="1" applyAlignment="1" applyProtection="1">
      <alignment horizontal="right" vertical="center"/>
      <protection locked="0"/>
    </xf>
    <xf numFmtId="0" fontId="12" fillId="0" borderId="0" xfId="0" applyNumberFormat="1" applyFont="1" applyFill="1" applyAlignment="1" applyProtection="1">
      <alignment horizontal="right" vertical="center"/>
      <protection locked="0"/>
    </xf>
    <xf numFmtId="2" fontId="10" fillId="2" borderId="0" xfId="0" applyNumberFormat="1" applyFont="1" applyFill="1" applyAlignment="1">
      <alignment horizontal="center" vertical="center"/>
    </xf>
    <xf numFmtId="2" fontId="11" fillId="0" borderId="0" xfId="0" applyNumberFormat="1" applyFont="1" applyAlignment="1" applyProtection="1">
      <alignment horizontal="right" vertical="center"/>
      <protection locked="0"/>
    </xf>
    <xf numFmtId="2" fontId="9" fillId="0" borderId="0" xfId="0" applyNumberFormat="1" applyFont="1" applyAlignment="1" applyProtection="1">
      <alignment horizontal="right" vertical="center"/>
      <protection locked="0"/>
    </xf>
    <xf numFmtId="2" fontId="12" fillId="0" borderId="0" xfId="0" applyNumberFormat="1" applyFont="1" applyAlignment="1" applyProtection="1">
      <alignment horizontal="right" vertical="center"/>
      <protection locked="0"/>
    </xf>
    <xf numFmtId="0" fontId="12" fillId="0" borderId="0" xfId="0" applyFont="1" applyAlignment="1" applyProtection="1">
      <alignment horizontal="right" vertical="center"/>
      <protection locked="0"/>
    </xf>
    <xf numFmtId="0" fontId="10" fillId="0" borderId="0" xfId="0" applyFont="1" applyAlignment="1" applyProtection="1">
      <alignment horizontal="right" vertical="center"/>
      <protection locked="0"/>
    </xf>
    <xf numFmtId="2" fontId="10" fillId="2" borderId="0" xfId="0" applyNumberFormat="1" applyFont="1" applyFill="1" applyAlignment="1" applyProtection="1">
      <alignment horizontal="center" vertical="center"/>
      <protection locked="0"/>
    </xf>
    <xf numFmtId="0" fontId="10" fillId="2" borderId="0" xfId="0" applyFont="1" applyFill="1" applyAlignment="1" applyProtection="1">
      <alignment vertical="center"/>
      <protection locked="0"/>
    </xf>
    <xf numFmtId="0" fontId="10" fillId="0" borderId="0" xfId="0" applyFont="1" applyProtection="1">
      <protection locked="0"/>
    </xf>
    <xf numFmtId="0" fontId="12" fillId="0" borderId="0" xfId="0" applyFont="1" applyProtection="1">
      <protection locked="0"/>
    </xf>
    <xf numFmtId="2" fontId="11" fillId="0" borderId="0" xfId="0" applyNumberFormat="1" applyFont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9" fillId="0" borderId="0" xfId="0" applyNumberFormat="1" applyFont="1" applyAlignment="1" applyProtection="1">
      <alignment vertical="center"/>
    </xf>
    <xf numFmtId="0" fontId="16" fillId="0" borderId="0" xfId="0" applyNumberFormat="1" applyFont="1" applyAlignment="1" applyProtection="1">
      <alignment horizontal="center" vertical="center"/>
      <protection locked="0"/>
    </xf>
    <xf numFmtId="0" fontId="10" fillId="0" borderId="0" xfId="0" applyNumberFormat="1" applyFont="1" applyAlignment="1" applyProtection="1">
      <alignment vertical="center"/>
      <protection locked="0"/>
    </xf>
    <xf numFmtId="49" fontId="17" fillId="0" borderId="0" xfId="0" applyNumberFormat="1" applyFont="1" applyAlignment="1" applyProtection="1">
      <alignment vertical="center"/>
    </xf>
    <xf numFmtId="0" fontId="9" fillId="0" borderId="0" xfId="0" applyNumberFormat="1" applyFont="1" applyAlignment="1" applyProtection="1">
      <alignment horizontal="center" vertical="center" wrapText="1"/>
    </xf>
    <xf numFmtId="49" fontId="15" fillId="0" borderId="0" xfId="0" applyNumberFormat="1" applyFont="1" applyAlignment="1" applyProtection="1">
      <alignment vertical="center"/>
    </xf>
    <xf numFmtId="49" fontId="18" fillId="0" borderId="0" xfId="0" applyNumberFormat="1" applyFont="1" applyAlignment="1" applyProtection="1">
      <alignment vertical="center"/>
    </xf>
    <xf numFmtId="0" fontId="3" fillId="0" borderId="7" xfId="0" applyFont="1" applyBorder="1" applyAlignment="1">
      <alignment horizontal="center" vertical="center" wrapText="1"/>
    </xf>
    <xf numFmtId="49" fontId="17" fillId="0" borderId="0" xfId="0" applyNumberFormat="1" applyFont="1" applyAlignment="1" applyProtection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 vertical="center" wrapText="1"/>
    </xf>
    <xf numFmtId="0" fontId="19" fillId="0" borderId="26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1" fillId="0" borderId="0" xfId="1" applyFont="1" applyAlignment="1" applyProtection="1">
      <alignment vertical="center"/>
    </xf>
    <xf numFmtId="0" fontId="14" fillId="0" borderId="0" xfId="1" applyFont="1" applyAlignment="1" applyProtection="1">
      <alignment vertical="center"/>
    </xf>
    <xf numFmtId="0" fontId="10" fillId="0" borderId="0" xfId="1" applyFont="1" applyAlignment="1" applyProtection="1">
      <alignment horizontal="center" vertical="center"/>
      <protection locked="0"/>
    </xf>
    <xf numFmtId="2" fontId="10" fillId="0" borderId="0" xfId="1" applyNumberFormat="1" applyFont="1" applyAlignment="1" applyProtection="1">
      <alignment horizontal="right" vertical="center"/>
      <protection locked="0"/>
    </xf>
    <xf numFmtId="0" fontId="10" fillId="0" borderId="0" xfId="1" applyFont="1" applyAlignment="1" applyProtection="1">
      <alignment vertical="center"/>
      <protection locked="0"/>
    </xf>
    <xf numFmtId="0" fontId="22" fillId="0" borderId="0" xfId="1" applyFont="1" applyFill="1" applyAlignment="1"/>
    <xf numFmtId="49" fontId="11" fillId="0" borderId="0" xfId="1" applyNumberFormat="1" applyFont="1" applyAlignment="1" applyProtection="1">
      <alignment vertical="center"/>
    </xf>
    <xf numFmtId="2" fontId="11" fillId="0" borderId="0" xfId="1" applyNumberFormat="1" applyFont="1" applyAlignment="1" applyProtection="1">
      <alignment horizontal="right" vertical="center"/>
      <protection locked="0"/>
    </xf>
    <xf numFmtId="0" fontId="11" fillId="0" borderId="0" xfId="1" applyFont="1" applyAlignment="1" applyProtection="1">
      <alignment horizontal="right" vertical="center"/>
      <protection locked="0"/>
    </xf>
    <xf numFmtId="0" fontId="23" fillId="0" borderId="0" xfId="1" applyNumberFormat="1" applyFont="1" applyAlignment="1" applyProtection="1">
      <alignment vertical="center"/>
    </xf>
    <xf numFmtId="49" fontId="25" fillId="0" borderId="0" xfId="2" applyNumberFormat="1" applyFont="1" applyAlignment="1" applyProtection="1">
      <alignment horizontal="center" vertical="center"/>
    </xf>
    <xf numFmtId="0" fontId="25" fillId="0" borderId="0" xfId="2" applyFont="1" applyFill="1" applyAlignment="1" applyProtection="1">
      <alignment vertical="center"/>
    </xf>
    <xf numFmtId="0" fontId="25" fillId="0" borderId="0" xfId="2" applyFont="1" applyAlignment="1" applyProtection="1">
      <alignment horizontal="center" vertical="center"/>
    </xf>
    <xf numFmtId="164" fontId="25" fillId="0" borderId="0" xfId="2" applyNumberFormat="1" applyFont="1" applyAlignment="1" applyProtection="1">
      <alignment horizontal="right" vertical="center"/>
    </xf>
    <xf numFmtId="0" fontId="25" fillId="0" borderId="0" xfId="2" applyFont="1" applyAlignment="1" applyProtection="1">
      <alignment vertical="center"/>
      <protection locked="0"/>
    </xf>
    <xf numFmtId="49" fontId="21" fillId="0" borderId="0" xfId="0" applyNumberFormat="1" applyFont="1" applyAlignment="1" applyProtection="1">
      <alignment vertical="center"/>
    </xf>
    <xf numFmtId="0" fontId="12" fillId="0" borderId="0" xfId="1" applyFont="1" applyAlignment="1">
      <alignment horizontal="center"/>
    </xf>
    <xf numFmtId="0" fontId="20" fillId="0" borderId="0" xfId="1" applyFont="1" applyFill="1" applyAlignment="1">
      <alignment horizontal="center" wrapText="1"/>
    </xf>
    <xf numFmtId="0" fontId="12" fillId="0" borderId="0" xfId="0" applyFont="1" applyBorder="1" applyAlignment="1" applyProtection="1">
      <alignment horizontal="center" vertical="center"/>
    </xf>
    <xf numFmtId="0" fontId="21" fillId="2" borderId="1" xfId="0" applyFont="1" applyFill="1" applyBorder="1" applyAlignment="1" applyProtection="1">
      <alignment horizontal="right" vertical="center" wrapText="1"/>
    </xf>
    <xf numFmtId="0" fontId="14" fillId="0" borderId="1" xfId="0" applyFont="1" applyBorder="1" applyAlignment="1">
      <alignment horizontal="right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left" vertical="center" wrapText="1"/>
    </xf>
    <xf numFmtId="0" fontId="13" fillId="0" borderId="22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right" vertical="center"/>
    </xf>
    <xf numFmtId="0" fontId="7" fillId="0" borderId="16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right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right" vertical="center"/>
    </xf>
    <xf numFmtId="0" fontId="7" fillId="0" borderId="35" xfId="0" applyFont="1" applyFill="1" applyBorder="1" applyAlignment="1">
      <alignment horizontal="right" vertical="center"/>
    </xf>
    <xf numFmtId="0" fontId="7" fillId="0" borderId="36" xfId="0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6" fillId="0" borderId="28" xfId="1" applyFont="1" applyBorder="1" applyAlignment="1" applyProtection="1">
      <alignment horizontal="center" vertical="center" wrapText="1"/>
      <protection locked="0"/>
    </xf>
    <xf numFmtId="0" fontId="6" fillId="0" borderId="31" xfId="1" applyFont="1" applyBorder="1" applyAlignment="1" applyProtection="1">
      <alignment horizontal="center" vertical="center" wrapText="1"/>
      <protection locked="0"/>
    </xf>
    <xf numFmtId="0" fontId="6" fillId="0" borderId="29" xfId="1" applyFont="1" applyBorder="1" applyAlignment="1" applyProtection="1">
      <alignment horizontal="center" vertical="center" wrapText="1"/>
      <protection locked="0"/>
    </xf>
    <xf numFmtId="0" fontId="6" fillId="0" borderId="32" xfId="1" applyFont="1" applyBorder="1" applyAlignment="1" applyProtection="1">
      <alignment horizontal="center" vertical="center" wrapText="1"/>
      <protection locked="0"/>
    </xf>
    <xf numFmtId="0" fontId="6" fillId="0" borderId="30" xfId="1" applyFont="1" applyBorder="1" applyAlignment="1" applyProtection="1">
      <alignment horizontal="center" vertical="center" wrapText="1"/>
      <protection locked="0"/>
    </xf>
    <xf numFmtId="0" fontId="6" fillId="0" borderId="33" xfId="1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C52"/>
  <sheetViews>
    <sheetView tabSelected="1" view="pageBreakPreview" topLeftCell="A40" zoomScale="90" zoomScaleNormal="90" zoomScaleSheetLayoutView="90" workbookViewId="0">
      <selection activeCell="J54" sqref="J54"/>
    </sheetView>
  </sheetViews>
  <sheetFormatPr defaultRowHeight="15" outlineLevelRow="1" x14ac:dyDescent="0.25"/>
  <cols>
    <col min="1" max="1" width="6.42578125" style="3" customWidth="1"/>
    <col min="2" max="2" width="11.7109375" style="3" customWidth="1"/>
    <col min="3" max="3" width="17.42578125" style="3" customWidth="1"/>
    <col min="4" max="4" width="29.42578125" style="3" customWidth="1"/>
    <col min="5" max="5" width="26.85546875" style="3" customWidth="1"/>
    <col min="6" max="6" width="12.5703125" style="3" customWidth="1"/>
    <col min="7" max="7" width="11.140625" style="3" customWidth="1"/>
    <col min="8" max="9" width="13.42578125" style="3" customWidth="1"/>
    <col min="10" max="14" width="13.5703125" style="3" customWidth="1"/>
    <col min="15" max="15" width="51.140625" style="3" customWidth="1"/>
    <col min="16" max="16384" width="9.140625" style="1"/>
  </cols>
  <sheetData>
    <row r="1" spans="1:25" s="7" customFormat="1" ht="18.75" x14ac:dyDescent="0.25">
      <c r="A1" s="50"/>
      <c r="B1" s="51"/>
      <c r="C1" s="52"/>
      <c r="D1" s="52"/>
      <c r="E1" s="53"/>
      <c r="F1" s="53"/>
      <c r="G1" s="53"/>
      <c r="H1" s="53"/>
      <c r="I1" s="54"/>
      <c r="J1" s="54"/>
      <c r="K1" s="54"/>
      <c r="L1" s="54"/>
      <c r="M1" s="54"/>
      <c r="N1" s="10"/>
      <c r="O1" s="9"/>
      <c r="P1" s="10"/>
      <c r="Q1" s="8"/>
      <c r="R1" s="8"/>
    </row>
    <row r="2" spans="1:25" s="7" customFormat="1" ht="27.75" x14ac:dyDescent="0.4">
      <c r="A2" s="55"/>
      <c r="B2" s="56" t="s">
        <v>100</v>
      </c>
      <c r="C2" s="52"/>
      <c r="D2" s="52"/>
      <c r="E2" s="57"/>
      <c r="F2" s="57"/>
      <c r="G2" s="58"/>
      <c r="H2" s="54"/>
      <c r="I2" s="54"/>
      <c r="J2" s="54"/>
      <c r="K2" s="54"/>
      <c r="L2" s="54"/>
      <c r="M2" s="54"/>
      <c r="N2" s="10"/>
      <c r="O2" s="13"/>
      <c r="P2" s="10"/>
      <c r="Q2" s="11"/>
      <c r="R2" s="11"/>
    </row>
    <row r="3" spans="1:25" s="7" customFormat="1" ht="10.5" customHeight="1" x14ac:dyDescent="0.4">
      <c r="A3" s="55"/>
      <c r="B3" s="56"/>
      <c r="C3" s="59"/>
      <c r="D3" s="59"/>
      <c r="E3" s="59"/>
      <c r="F3" s="53"/>
      <c r="G3" s="54"/>
      <c r="H3" s="54"/>
      <c r="I3" s="54"/>
      <c r="J3" s="54"/>
      <c r="K3" s="54"/>
      <c r="L3" s="54"/>
      <c r="M3" s="54"/>
      <c r="N3" s="10"/>
      <c r="O3" s="13"/>
      <c r="P3" s="10"/>
      <c r="Q3" s="11"/>
      <c r="R3" s="11"/>
    </row>
    <row r="4" spans="1:25" s="17" customFormat="1" ht="22.5" customHeight="1" x14ac:dyDescent="0.3">
      <c r="A4" s="66" t="s">
        <v>101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16"/>
      <c r="O4" s="14"/>
      <c r="P4" s="16"/>
      <c r="Q4" s="15"/>
      <c r="R4" s="15"/>
    </row>
    <row r="5" spans="1:25" s="17" customFormat="1" ht="51" customHeight="1" x14ac:dyDescent="0.25">
      <c r="A5" s="67" t="s">
        <v>102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16"/>
      <c r="O5" s="13"/>
      <c r="P5" s="16"/>
      <c r="Q5" s="11"/>
      <c r="R5" s="11"/>
    </row>
    <row r="6" spans="1:25" s="18" customFormat="1" ht="18.75" outlineLevel="1" x14ac:dyDescent="0.3">
      <c r="A6" s="60"/>
      <c r="B6" s="61"/>
      <c r="C6" s="62"/>
      <c r="D6" s="63"/>
      <c r="E6" s="63"/>
      <c r="F6" s="63"/>
      <c r="G6" s="63"/>
      <c r="H6" s="63"/>
      <c r="I6" s="63"/>
      <c r="J6" s="64"/>
      <c r="K6" s="64"/>
      <c r="L6" s="64"/>
      <c r="M6" s="64"/>
      <c r="N6" s="20"/>
      <c r="O6" s="19"/>
      <c r="P6" s="20"/>
      <c r="Q6" s="13"/>
      <c r="R6" s="21"/>
      <c r="Y6" s="11"/>
    </row>
    <row r="7" spans="1:25" s="18" customFormat="1" ht="18.75" outlineLevel="1" x14ac:dyDescent="0.2">
      <c r="A7" s="68" t="s">
        <v>101</v>
      </c>
      <c r="B7" s="68"/>
      <c r="C7" s="68"/>
      <c r="D7" s="68"/>
      <c r="E7" s="68"/>
      <c r="F7" s="68"/>
      <c r="G7" s="68"/>
      <c r="H7" s="68"/>
      <c r="I7" s="68"/>
      <c r="J7" s="64"/>
      <c r="K7" s="64"/>
      <c r="L7" s="64"/>
      <c r="M7" s="64"/>
      <c r="N7" s="21"/>
      <c r="O7" s="13"/>
      <c r="P7" s="21"/>
      <c r="Y7" s="12"/>
    </row>
    <row r="8" spans="1:25" s="24" customFormat="1" ht="20.25" x14ac:dyDescent="0.25">
      <c r="A8" s="25"/>
      <c r="B8" s="25"/>
      <c r="C8" s="25"/>
      <c r="D8" s="25"/>
      <c r="E8" s="25"/>
      <c r="F8" s="25"/>
      <c r="G8" s="25"/>
      <c r="H8" s="25"/>
      <c r="I8" s="25"/>
      <c r="J8" s="25"/>
      <c r="K8" s="30"/>
      <c r="L8" s="30"/>
      <c r="M8" s="30"/>
      <c r="N8" s="30"/>
      <c r="O8" s="23"/>
      <c r="P8" s="23"/>
    </row>
    <row r="9" spans="1:25" s="24" customFormat="1" ht="18.75" x14ac:dyDescent="0.25">
      <c r="A9" s="65" t="s">
        <v>103</v>
      </c>
      <c r="B9" s="26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3"/>
    </row>
    <row r="10" spans="1:25" s="24" customFormat="1" ht="19.5" x14ac:dyDescent="0.25">
      <c r="A10" s="27"/>
      <c r="B10" s="26"/>
      <c r="C10" s="22"/>
      <c r="D10" s="22"/>
      <c r="E10" s="22"/>
      <c r="F10" s="22"/>
      <c r="G10" s="22"/>
      <c r="H10" s="22"/>
      <c r="I10" s="22"/>
      <c r="J10" s="23"/>
      <c r="K10" s="23"/>
      <c r="L10" s="23"/>
      <c r="M10" s="23"/>
      <c r="N10" s="23"/>
      <c r="O10" s="23"/>
      <c r="P10" s="23"/>
    </row>
    <row r="11" spans="1:25" s="24" customFormat="1" ht="18.75" x14ac:dyDescent="0.25">
      <c r="A11" s="28" t="s">
        <v>61</v>
      </c>
      <c r="B11" s="26"/>
      <c r="C11" s="22"/>
      <c r="D11" s="22"/>
      <c r="E11" s="22"/>
      <c r="F11" s="22"/>
      <c r="G11" s="22"/>
      <c r="H11" s="22"/>
      <c r="I11" s="22"/>
      <c r="J11" s="23"/>
      <c r="K11" s="23"/>
      <c r="L11" s="23"/>
      <c r="M11" s="23"/>
      <c r="N11" s="23"/>
      <c r="O11" s="23"/>
      <c r="P11" s="23"/>
    </row>
    <row r="12" spans="1:25" ht="15.75" thickBot="1" x14ac:dyDescent="0.3"/>
    <row r="13" spans="1:25" s="5" customFormat="1" ht="40.5" customHeight="1" x14ac:dyDescent="0.25">
      <c r="A13" s="109" t="s">
        <v>4</v>
      </c>
      <c r="B13" s="111" t="s">
        <v>19</v>
      </c>
      <c r="C13" s="111" t="s">
        <v>0</v>
      </c>
      <c r="D13" s="111" t="s">
        <v>8</v>
      </c>
      <c r="E13" s="111" t="s">
        <v>1</v>
      </c>
      <c r="F13" s="111" t="s">
        <v>2</v>
      </c>
      <c r="G13" s="111"/>
      <c r="H13" s="111" t="s">
        <v>6</v>
      </c>
      <c r="I13" s="111" t="s">
        <v>7</v>
      </c>
      <c r="J13" s="111" t="s">
        <v>5</v>
      </c>
      <c r="K13" s="103" t="s">
        <v>88</v>
      </c>
      <c r="L13" s="103" t="s">
        <v>87</v>
      </c>
      <c r="M13" s="105" t="s">
        <v>82</v>
      </c>
      <c r="N13" s="107" t="s">
        <v>83</v>
      </c>
      <c r="O13" s="97" t="s">
        <v>3</v>
      </c>
    </row>
    <row r="14" spans="1:25" s="5" customFormat="1" ht="28.5" customHeight="1" thickBot="1" x14ac:dyDescent="0.3">
      <c r="A14" s="110"/>
      <c r="B14" s="112"/>
      <c r="C14" s="112"/>
      <c r="D14" s="112"/>
      <c r="E14" s="112"/>
      <c r="F14" s="29" t="s">
        <v>10</v>
      </c>
      <c r="G14" s="29" t="s">
        <v>11</v>
      </c>
      <c r="H14" s="112"/>
      <c r="I14" s="112"/>
      <c r="J14" s="112"/>
      <c r="K14" s="104"/>
      <c r="L14" s="104"/>
      <c r="M14" s="106"/>
      <c r="N14" s="108"/>
      <c r="O14" s="98"/>
    </row>
    <row r="15" spans="1:25" s="5" customFormat="1" ht="28.5" customHeight="1" thickBot="1" x14ac:dyDescent="0.3">
      <c r="A15" s="99" t="s">
        <v>35</v>
      </c>
      <c r="B15" s="100"/>
      <c r="C15" s="100"/>
      <c r="D15" s="100"/>
      <c r="E15" s="100"/>
      <c r="F15" s="100"/>
      <c r="G15" s="100"/>
      <c r="H15" s="100"/>
      <c r="I15" s="100"/>
      <c r="J15" s="100"/>
      <c r="K15" s="101"/>
      <c r="L15" s="101"/>
      <c r="M15" s="101"/>
      <c r="N15" s="101"/>
      <c r="O15" s="102"/>
    </row>
    <row r="16" spans="1:25" s="5" customFormat="1" ht="28.5" customHeight="1" thickBot="1" x14ac:dyDescent="0.3">
      <c r="A16" s="73" t="s">
        <v>85</v>
      </c>
      <c r="B16" s="74"/>
      <c r="C16" s="74"/>
      <c r="D16" s="74"/>
      <c r="E16" s="74"/>
      <c r="F16" s="44"/>
      <c r="G16" s="44"/>
      <c r="H16" s="44"/>
      <c r="I16" s="44"/>
      <c r="J16" s="44"/>
      <c r="K16" s="44"/>
      <c r="L16" s="44"/>
      <c r="M16" s="44"/>
      <c r="N16" s="44"/>
      <c r="O16" s="45"/>
    </row>
    <row r="17" spans="1:15" s="2" customFormat="1" ht="60" x14ac:dyDescent="0.25">
      <c r="A17" s="31">
        <v>1</v>
      </c>
      <c r="B17" s="32" t="s">
        <v>15</v>
      </c>
      <c r="C17" s="32" t="s">
        <v>9</v>
      </c>
      <c r="D17" s="33" t="s">
        <v>78</v>
      </c>
      <c r="E17" s="32" t="s">
        <v>14</v>
      </c>
      <c r="F17" s="32">
        <v>2124</v>
      </c>
      <c r="G17" s="32">
        <v>1160</v>
      </c>
      <c r="H17" s="32" t="s">
        <v>12</v>
      </c>
      <c r="I17" s="32" t="s">
        <v>13</v>
      </c>
      <c r="J17" s="32">
        <v>1</v>
      </c>
      <c r="K17" s="46" t="s">
        <v>89</v>
      </c>
      <c r="L17" s="46" t="s">
        <v>86</v>
      </c>
      <c r="M17" s="34" t="e">
        <f>L17*J17</f>
        <v>#VALUE!</v>
      </c>
      <c r="N17" s="34" t="e">
        <f>K17*J17</f>
        <v>#VALUE!</v>
      </c>
      <c r="O17" s="35" t="s">
        <v>73</v>
      </c>
    </row>
    <row r="18" spans="1:15" ht="54.95" customHeight="1" x14ac:dyDescent="0.25">
      <c r="A18" s="89">
        <v>2</v>
      </c>
      <c r="B18" s="82" t="s">
        <v>16</v>
      </c>
      <c r="C18" s="91" t="s">
        <v>9</v>
      </c>
      <c r="D18" s="93" t="s">
        <v>62</v>
      </c>
      <c r="E18" s="91" t="s">
        <v>17</v>
      </c>
      <c r="F18" s="82">
        <v>2118</v>
      </c>
      <c r="G18" s="82">
        <v>1070</v>
      </c>
      <c r="H18" s="36" t="s">
        <v>12</v>
      </c>
      <c r="I18" s="37" t="s">
        <v>13</v>
      </c>
      <c r="J18" s="36">
        <v>4</v>
      </c>
      <c r="K18" s="46" t="s">
        <v>89</v>
      </c>
      <c r="L18" s="46" t="s">
        <v>86</v>
      </c>
      <c r="M18" s="34" t="e">
        <f t="shared" ref="M18:M21" si="0">L18*J18</f>
        <v>#VALUE!</v>
      </c>
      <c r="N18" s="34" t="e">
        <f t="shared" ref="N18:N21" si="1">K18*J18</f>
        <v>#VALUE!</v>
      </c>
      <c r="O18" s="84" t="s">
        <v>74</v>
      </c>
    </row>
    <row r="19" spans="1:15" ht="54.95" customHeight="1" x14ac:dyDescent="0.25">
      <c r="A19" s="90"/>
      <c r="B19" s="83"/>
      <c r="C19" s="92"/>
      <c r="D19" s="94"/>
      <c r="E19" s="92"/>
      <c r="F19" s="83"/>
      <c r="G19" s="83"/>
      <c r="H19" s="36" t="s">
        <v>18</v>
      </c>
      <c r="I19" s="37" t="s">
        <v>13</v>
      </c>
      <c r="J19" s="36">
        <v>2</v>
      </c>
      <c r="K19" s="46" t="s">
        <v>89</v>
      </c>
      <c r="L19" s="46" t="s">
        <v>86</v>
      </c>
      <c r="M19" s="34" t="e">
        <f t="shared" si="0"/>
        <v>#VALUE!</v>
      </c>
      <c r="N19" s="34" t="e">
        <f t="shared" si="1"/>
        <v>#VALUE!</v>
      </c>
      <c r="O19" s="85"/>
    </row>
    <row r="20" spans="1:15" ht="54.95" customHeight="1" x14ac:dyDescent="0.25">
      <c r="A20" s="89">
        <v>3</v>
      </c>
      <c r="B20" s="82" t="s">
        <v>20</v>
      </c>
      <c r="C20" s="91" t="s">
        <v>9</v>
      </c>
      <c r="D20" s="95" t="s">
        <v>22</v>
      </c>
      <c r="E20" s="91" t="s">
        <v>21</v>
      </c>
      <c r="F20" s="82">
        <v>2200</v>
      </c>
      <c r="G20" s="82">
        <v>1160</v>
      </c>
      <c r="H20" s="36" t="s">
        <v>12</v>
      </c>
      <c r="I20" s="37" t="s">
        <v>13</v>
      </c>
      <c r="J20" s="36">
        <v>2</v>
      </c>
      <c r="K20" s="46" t="s">
        <v>89</v>
      </c>
      <c r="L20" s="46" t="s">
        <v>86</v>
      </c>
      <c r="M20" s="34" t="e">
        <f t="shared" si="0"/>
        <v>#VALUE!</v>
      </c>
      <c r="N20" s="34" t="e">
        <f t="shared" si="1"/>
        <v>#VALUE!</v>
      </c>
      <c r="O20" s="84" t="s">
        <v>73</v>
      </c>
    </row>
    <row r="21" spans="1:15" ht="54.95" customHeight="1" x14ac:dyDescent="0.25">
      <c r="A21" s="90"/>
      <c r="B21" s="83"/>
      <c r="C21" s="92"/>
      <c r="D21" s="96"/>
      <c r="E21" s="92"/>
      <c r="F21" s="83"/>
      <c r="G21" s="83"/>
      <c r="H21" s="36" t="s">
        <v>18</v>
      </c>
      <c r="I21" s="37" t="s">
        <v>13</v>
      </c>
      <c r="J21" s="36">
        <v>1</v>
      </c>
      <c r="K21" s="46" t="s">
        <v>89</v>
      </c>
      <c r="L21" s="46" t="s">
        <v>86</v>
      </c>
      <c r="M21" s="34" t="e">
        <f t="shared" si="0"/>
        <v>#VALUE!</v>
      </c>
      <c r="N21" s="34" t="e">
        <f t="shared" si="1"/>
        <v>#VALUE!</v>
      </c>
      <c r="O21" s="85"/>
    </row>
    <row r="22" spans="1:15" ht="38.25" customHeight="1" thickBot="1" x14ac:dyDescent="0.3">
      <c r="A22" s="79" t="s">
        <v>84</v>
      </c>
      <c r="B22" s="80"/>
      <c r="C22" s="80"/>
      <c r="D22" s="80"/>
      <c r="E22" s="80"/>
      <c r="F22" s="80"/>
      <c r="G22" s="80"/>
      <c r="H22" s="80"/>
      <c r="I22" s="81"/>
      <c r="J22" s="38">
        <f>SUM(J17:J21)</f>
        <v>10</v>
      </c>
      <c r="K22" s="39"/>
      <c r="L22" s="39"/>
      <c r="M22" s="39" t="e">
        <f>SUM(M17:M21)</f>
        <v>#VALUE!</v>
      </c>
      <c r="N22" s="39" t="e">
        <f>SUM(N17:N21)</f>
        <v>#VALUE!</v>
      </c>
      <c r="O22" s="40"/>
    </row>
    <row r="23" spans="1:15" s="5" customFormat="1" ht="28.5" customHeight="1" thickBot="1" x14ac:dyDescent="0.3">
      <c r="A23" s="73" t="s">
        <v>90</v>
      </c>
      <c r="B23" s="74"/>
      <c r="C23" s="74"/>
      <c r="D23" s="74"/>
      <c r="E23" s="74"/>
      <c r="F23" s="44"/>
      <c r="G23" s="44"/>
      <c r="H23" s="44"/>
      <c r="I23" s="44"/>
      <c r="J23" s="44"/>
      <c r="K23" s="44"/>
      <c r="L23" s="44"/>
      <c r="M23" s="44"/>
      <c r="N23" s="44"/>
      <c r="O23" s="45"/>
    </row>
    <row r="24" spans="1:15" s="2" customFormat="1" ht="45" x14ac:dyDescent="0.25">
      <c r="A24" s="31">
        <v>1</v>
      </c>
      <c r="B24" s="32">
        <v>2</v>
      </c>
      <c r="C24" s="32" t="s">
        <v>9</v>
      </c>
      <c r="D24" s="33" t="s">
        <v>23</v>
      </c>
      <c r="E24" s="32" t="s">
        <v>24</v>
      </c>
      <c r="F24" s="32">
        <v>3306</v>
      </c>
      <c r="G24" s="32">
        <v>1250</v>
      </c>
      <c r="H24" s="32" t="s">
        <v>12</v>
      </c>
      <c r="I24" s="32" t="s">
        <v>25</v>
      </c>
      <c r="J24" s="32">
        <v>2</v>
      </c>
      <c r="K24" s="46" t="s">
        <v>89</v>
      </c>
      <c r="L24" s="46" t="s">
        <v>86</v>
      </c>
      <c r="M24" s="34" t="e">
        <f t="shared" ref="M24:M30" si="2">L24*J24</f>
        <v>#VALUE!</v>
      </c>
      <c r="N24" s="34" t="e">
        <f t="shared" ref="N24:N30" si="3">K24*J24</f>
        <v>#VALUE!</v>
      </c>
      <c r="O24" s="35" t="s">
        <v>70</v>
      </c>
    </row>
    <row r="25" spans="1:15" s="2" customFormat="1" ht="60" x14ac:dyDescent="0.25">
      <c r="A25" s="31">
        <v>2</v>
      </c>
      <c r="B25" s="32">
        <v>5</v>
      </c>
      <c r="C25" s="32" t="s">
        <v>9</v>
      </c>
      <c r="D25" s="33" t="s">
        <v>66</v>
      </c>
      <c r="E25" s="41" t="s">
        <v>77</v>
      </c>
      <c r="F25" s="32">
        <v>2130</v>
      </c>
      <c r="G25" s="32">
        <v>1200</v>
      </c>
      <c r="H25" s="32" t="s">
        <v>18</v>
      </c>
      <c r="I25" s="32" t="s">
        <v>75</v>
      </c>
      <c r="J25" s="32">
        <f>1+14*2</f>
        <v>29</v>
      </c>
      <c r="K25" s="46" t="s">
        <v>89</v>
      </c>
      <c r="L25" s="46" t="s">
        <v>86</v>
      </c>
      <c r="M25" s="34" t="e">
        <f t="shared" si="2"/>
        <v>#VALUE!</v>
      </c>
      <c r="N25" s="34" t="e">
        <f t="shared" si="3"/>
        <v>#VALUE!</v>
      </c>
      <c r="O25" s="42" t="s">
        <v>76</v>
      </c>
    </row>
    <row r="26" spans="1:15" s="6" customFormat="1" ht="63.75" customHeight="1" x14ac:dyDescent="0.25">
      <c r="A26" s="31">
        <v>3</v>
      </c>
      <c r="B26" s="32">
        <v>7</v>
      </c>
      <c r="C26" s="32" t="s">
        <v>9</v>
      </c>
      <c r="D26" s="33" t="s">
        <v>67</v>
      </c>
      <c r="E26" s="32" t="s">
        <v>28</v>
      </c>
      <c r="F26" s="32">
        <v>2126</v>
      </c>
      <c r="G26" s="32">
        <v>1360</v>
      </c>
      <c r="H26" s="32" t="s">
        <v>12</v>
      </c>
      <c r="I26" s="32" t="s">
        <v>25</v>
      </c>
      <c r="J26" s="32">
        <v>3</v>
      </c>
      <c r="K26" s="46" t="s">
        <v>89</v>
      </c>
      <c r="L26" s="46" t="s">
        <v>86</v>
      </c>
      <c r="M26" s="34" t="e">
        <f t="shared" si="2"/>
        <v>#VALUE!</v>
      </c>
      <c r="N26" s="34" t="e">
        <f t="shared" si="3"/>
        <v>#VALUE!</v>
      </c>
      <c r="O26" s="42" t="s">
        <v>69</v>
      </c>
    </row>
    <row r="27" spans="1:15" s="6" customFormat="1" ht="59.1" customHeight="1" x14ac:dyDescent="0.25">
      <c r="A27" s="31">
        <v>4</v>
      </c>
      <c r="B27" s="32">
        <v>13</v>
      </c>
      <c r="C27" s="32" t="s">
        <v>9</v>
      </c>
      <c r="D27" s="33" t="s">
        <v>26</v>
      </c>
      <c r="E27" s="32" t="s">
        <v>27</v>
      </c>
      <c r="F27" s="32">
        <v>2126</v>
      </c>
      <c r="G27" s="32">
        <v>1070</v>
      </c>
      <c r="H27" s="32" t="s">
        <v>12</v>
      </c>
      <c r="I27" s="32" t="s">
        <v>25</v>
      </c>
      <c r="J27" s="32">
        <v>1</v>
      </c>
      <c r="K27" s="46" t="s">
        <v>89</v>
      </c>
      <c r="L27" s="46" t="s">
        <v>86</v>
      </c>
      <c r="M27" s="34" t="e">
        <f t="shared" si="2"/>
        <v>#VALUE!</v>
      </c>
      <c r="N27" s="34" t="e">
        <f t="shared" si="3"/>
        <v>#VALUE!</v>
      </c>
      <c r="O27" s="42" t="s">
        <v>63</v>
      </c>
    </row>
    <row r="28" spans="1:15" s="2" customFormat="1" ht="66" customHeight="1" x14ac:dyDescent="0.25">
      <c r="A28" s="31">
        <v>5</v>
      </c>
      <c r="B28" s="32">
        <v>14</v>
      </c>
      <c r="C28" s="32" t="s">
        <v>9</v>
      </c>
      <c r="D28" s="33" t="s">
        <v>66</v>
      </c>
      <c r="E28" s="41" t="s">
        <v>33</v>
      </c>
      <c r="F28" s="32">
        <v>2130</v>
      </c>
      <c r="G28" s="32">
        <v>1460</v>
      </c>
      <c r="H28" s="32" t="s">
        <v>12</v>
      </c>
      <c r="I28" s="32" t="s">
        <v>25</v>
      </c>
      <c r="J28" s="32">
        <v>1</v>
      </c>
      <c r="K28" s="46" t="s">
        <v>89</v>
      </c>
      <c r="L28" s="46" t="s">
        <v>86</v>
      </c>
      <c r="M28" s="34" t="e">
        <f t="shared" si="2"/>
        <v>#VALUE!</v>
      </c>
      <c r="N28" s="34" t="e">
        <f t="shared" si="3"/>
        <v>#VALUE!</v>
      </c>
      <c r="O28" s="42" t="s">
        <v>69</v>
      </c>
    </row>
    <row r="29" spans="1:15" s="2" customFormat="1" ht="69" customHeight="1" x14ac:dyDescent="0.25">
      <c r="A29" s="31">
        <v>6</v>
      </c>
      <c r="B29" s="32">
        <v>21</v>
      </c>
      <c r="C29" s="32" t="s">
        <v>9</v>
      </c>
      <c r="D29" s="33" t="s">
        <v>68</v>
      </c>
      <c r="E29" s="41" t="s">
        <v>34</v>
      </c>
      <c r="F29" s="32">
        <v>2126</v>
      </c>
      <c r="G29" s="32">
        <v>1360</v>
      </c>
      <c r="H29" s="32" t="s">
        <v>12</v>
      </c>
      <c r="I29" s="32" t="s">
        <v>29</v>
      </c>
      <c r="J29" s="32">
        <f>14*2</f>
        <v>28</v>
      </c>
      <c r="K29" s="46" t="s">
        <v>89</v>
      </c>
      <c r="L29" s="46" t="s">
        <v>86</v>
      </c>
      <c r="M29" s="34" t="e">
        <f t="shared" si="2"/>
        <v>#VALUE!</v>
      </c>
      <c r="N29" s="34" t="e">
        <f t="shared" si="3"/>
        <v>#VALUE!</v>
      </c>
      <c r="O29" s="42" t="s">
        <v>71</v>
      </c>
    </row>
    <row r="30" spans="1:15" s="2" customFormat="1" ht="60" x14ac:dyDescent="0.25">
      <c r="A30" s="31">
        <v>7</v>
      </c>
      <c r="B30" s="32">
        <v>24</v>
      </c>
      <c r="C30" s="32" t="s">
        <v>9</v>
      </c>
      <c r="D30" s="33" t="s">
        <v>30</v>
      </c>
      <c r="E30" s="32" t="s">
        <v>31</v>
      </c>
      <c r="F30" s="32">
        <v>2080</v>
      </c>
      <c r="G30" s="32">
        <v>1150</v>
      </c>
      <c r="H30" s="32" t="s">
        <v>12</v>
      </c>
      <c r="I30" s="32" t="s">
        <v>32</v>
      </c>
      <c r="J30" s="32">
        <v>2</v>
      </c>
      <c r="K30" s="46" t="s">
        <v>89</v>
      </c>
      <c r="L30" s="46" t="s">
        <v>86</v>
      </c>
      <c r="M30" s="34" t="e">
        <f t="shared" si="2"/>
        <v>#VALUE!</v>
      </c>
      <c r="N30" s="34" t="e">
        <f t="shared" si="3"/>
        <v>#VALUE!</v>
      </c>
      <c r="O30" s="35" t="s">
        <v>73</v>
      </c>
    </row>
    <row r="31" spans="1:15" ht="38.25" customHeight="1" thickBot="1" x14ac:dyDescent="0.3">
      <c r="A31" s="79" t="s">
        <v>91</v>
      </c>
      <c r="B31" s="80"/>
      <c r="C31" s="80"/>
      <c r="D31" s="80"/>
      <c r="E31" s="80"/>
      <c r="F31" s="80"/>
      <c r="G31" s="80"/>
      <c r="H31" s="80"/>
      <c r="I31" s="81"/>
      <c r="J31" s="38">
        <f>SUM(J24:J30)</f>
        <v>66</v>
      </c>
      <c r="K31" s="39"/>
      <c r="L31" s="39"/>
      <c r="M31" s="39" t="e">
        <f>SUM(M24:M30)</f>
        <v>#VALUE!</v>
      </c>
      <c r="N31" s="39" t="e">
        <f>SUM(N24:N30)</f>
        <v>#VALUE!</v>
      </c>
      <c r="O31" s="40"/>
    </row>
    <row r="32" spans="1:15" ht="24" customHeight="1" thickBot="1" x14ac:dyDescent="0.3">
      <c r="A32" s="77" t="s">
        <v>92</v>
      </c>
      <c r="B32" s="78"/>
      <c r="C32" s="78"/>
      <c r="D32" s="78"/>
      <c r="E32" s="78"/>
      <c r="F32" s="78"/>
      <c r="G32" s="44"/>
      <c r="H32" s="44"/>
      <c r="I32" s="44"/>
      <c r="J32" s="44"/>
      <c r="K32" s="44"/>
      <c r="L32" s="44"/>
      <c r="M32" s="44"/>
      <c r="N32" s="44"/>
      <c r="O32" s="45"/>
    </row>
    <row r="33" spans="1:15" s="5" customFormat="1" ht="28.5" customHeight="1" thickBot="1" x14ac:dyDescent="0.3">
      <c r="A33" s="75" t="s">
        <v>81</v>
      </c>
      <c r="B33" s="76"/>
      <c r="C33" s="76"/>
      <c r="D33" s="76"/>
      <c r="E33" s="76"/>
      <c r="F33" s="76"/>
      <c r="G33" s="76"/>
      <c r="H33" s="76"/>
      <c r="I33" s="76"/>
      <c r="J33" s="76"/>
      <c r="K33" s="44"/>
      <c r="L33" s="44"/>
      <c r="M33" s="44"/>
      <c r="N33" s="44"/>
      <c r="O33" s="45"/>
    </row>
    <row r="34" spans="1:15" s="5" customFormat="1" ht="28.5" customHeight="1" thickBot="1" x14ac:dyDescent="0.3">
      <c r="A34" s="75" t="s">
        <v>93</v>
      </c>
      <c r="B34" s="76"/>
      <c r="C34" s="76"/>
      <c r="D34" s="76"/>
      <c r="E34" s="76"/>
      <c r="F34" s="76"/>
      <c r="G34" s="76"/>
      <c r="H34" s="76"/>
      <c r="I34" s="44"/>
      <c r="J34" s="44"/>
      <c r="K34" s="44"/>
      <c r="L34" s="44"/>
      <c r="M34" s="44"/>
      <c r="N34" s="44"/>
      <c r="O34" s="45"/>
    </row>
    <row r="35" spans="1:15" s="2" customFormat="1" ht="45" x14ac:dyDescent="0.25">
      <c r="A35" s="31">
        <v>1</v>
      </c>
      <c r="B35" s="32">
        <v>4</v>
      </c>
      <c r="C35" s="32" t="s">
        <v>36</v>
      </c>
      <c r="D35" s="33" t="s">
        <v>37</v>
      </c>
      <c r="E35" s="32" t="s">
        <v>38</v>
      </c>
      <c r="F35" s="32">
        <v>3280</v>
      </c>
      <c r="G35" s="32">
        <v>1520</v>
      </c>
      <c r="H35" s="32" t="s">
        <v>12</v>
      </c>
      <c r="I35" s="32" t="s">
        <v>25</v>
      </c>
      <c r="J35" s="32">
        <v>1</v>
      </c>
      <c r="K35" s="46" t="s">
        <v>89</v>
      </c>
      <c r="L35" s="46" t="s">
        <v>86</v>
      </c>
      <c r="M35" s="34" t="e">
        <f t="shared" ref="M35:M40" si="4">L35*J35</f>
        <v>#VALUE!</v>
      </c>
      <c r="N35" s="34" t="e">
        <f t="shared" ref="N35:N40" si="5">K35*J35</f>
        <v>#VALUE!</v>
      </c>
      <c r="O35" s="35" t="s">
        <v>72</v>
      </c>
    </row>
    <row r="36" spans="1:15" s="2" customFormat="1" ht="45" x14ac:dyDescent="0.25">
      <c r="A36" s="31">
        <v>2</v>
      </c>
      <c r="B36" s="32">
        <v>6</v>
      </c>
      <c r="C36" s="32" t="s">
        <v>36</v>
      </c>
      <c r="D36" s="33" t="s">
        <v>39</v>
      </c>
      <c r="E36" s="32" t="s">
        <v>40</v>
      </c>
      <c r="F36" s="32">
        <v>2130</v>
      </c>
      <c r="G36" s="32">
        <v>1460</v>
      </c>
      <c r="H36" s="32" t="s">
        <v>18</v>
      </c>
      <c r="I36" s="32" t="s">
        <v>25</v>
      </c>
      <c r="J36" s="32">
        <v>1</v>
      </c>
      <c r="K36" s="46" t="s">
        <v>89</v>
      </c>
      <c r="L36" s="46" t="s">
        <v>86</v>
      </c>
      <c r="M36" s="34" t="e">
        <f t="shared" si="4"/>
        <v>#VALUE!</v>
      </c>
      <c r="N36" s="34" t="e">
        <f t="shared" si="5"/>
        <v>#VALUE!</v>
      </c>
      <c r="O36" s="35" t="s">
        <v>72</v>
      </c>
    </row>
    <row r="37" spans="1:15" s="2" customFormat="1" ht="45" x14ac:dyDescent="0.25">
      <c r="A37" s="31">
        <v>3</v>
      </c>
      <c r="B37" s="32">
        <v>8</v>
      </c>
      <c r="C37" s="32" t="s">
        <v>36</v>
      </c>
      <c r="D37" s="33" t="s">
        <v>41</v>
      </c>
      <c r="E37" s="32" t="s">
        <v>42</v>
      </c>
      <c r="F37" s="32">
        <v>2126</v>
      </c>
      <c r="G37" s="32">
        <v>1360</v>
      </c>
      <c r="H37" s="32" t="s">
        <v>12</v>
      </c>
      <c r="I37" s="32" t="s">
        <v>25</v>
      </c>
      <c r="J37" s="32">
        <v>1</v>
      </c>
      <c r="K37" s="46" t="s">
        <v>89</v>
      </c>
      <c r="L37" s="46" t="s">
        <v>86</v>
      </c>
      <c r="M37" s="34" t="e">
        <f t="shared" si="4"/>
        <v>#VALUE!</v>
      </c>
      <c r="N37" s="34" t="e">
        <f t="shared" si="5"/>
        <v>#VALUE!</v>
      </c>
      <c r="O37" s="35" t="s">
        <v>79</v>
      </c>
    </row>
    <row r="38" spans="1:15" s="2" customFormat="1" ht="45" x14ac:dyDescent="0.25">
      <c r="A38" s="31">
        <v>4</v>
      </c>
      <c r="B38" s="32">
        <v>17</v>
      </c>
      <c r="C38" s="32" t="s">
        <v>36</v>
      </c>
      <c r="D38" s="33" t="s">
        <v>43</v>
      </c>
      <c r="E38" s="32" t="s">
        <v>44</v>
      </c>
      <c r="F38" s="32">
        <v>2380</v>
      </c>
      <c r="G38" s="32">
        <v>1780</v>
      </c>
      <c r="H38" s="32" t="s">
        <v>12</v>
      </c>
      <c r="I38" s="32" t="s">
        <v>25</v>
      </c>
      <c r="J38" s="32">
        <v>2</v>
      </c>
      <c r="K38" s="46" t="s">
        <v>89</v>
      </c>
      <c r="L38" s="46" t="s">
        <v>86</v>
      </c>
      <c r="M38" s="34" t="e">
        <f t="shared" si="4"/>
        <v>#VALUE!</v>
      </c>
      <c r="N38" s="34" t="e">
        <f t="shared" si="5"/>
        <v>#VALUE!</v>
      </c>
      <c r="O38" s="35" t="s">
        <v>80</v>
      </c>
    </row>
    <row r="39" spans="1:15" s="2" customFormat="1" ht="45" x14ac:dyDescent="0.25">
      <c r="A39" s="31">
        <v>5</v>
      </c>
      <c r="B39" s="32">
        <v>20</v>
      </c>
      <c r="C39" s="32" t="s">
        <v>36</v>
      </c>
      <c r="D39" s="33" t="s">
        <v>45</v>
      </c>
      <c r="E39" s="32" t="s">
        <v>46</v>
      </c>
      <c r="F39" s="32">
        <v>2365.5</v>
      </c>
      <c r="G39" s="32">
        <v>1250</v>
      </c>
      <c r="H39" s="32" t="s">
        <v>12</v>
      </c>
      <c r="I39" s="32" t="s">
        <v>29</v>
      </c>
      <c r="J39" s="32">
        <f>2*13</f>
        <v>26</v>
      </c>
      <c r="K39" s="46" t="s">
        <v>89</v>
      </c>
      <c r="L39" s="46" t="s">
        <v>86</v>
      </c>
      <c r="M39" s="34" t="e">
        <f t="shared" si="4"/>
        <v>#VALUE!</v>
      </c>
      <c r="N39" s="34" t="e">
        <f t="shared" si="5"/>
        <v>#VALUE!</v>
      </c>
      <c r="O39" s="35" t="s">
        <v>72</v>
      </c>
    </row>
    <row r="40" spans="1:15" s="2" customFormat="1" ht="45" x14ac:dyDescent="0.25">
      <c r="A40" s="31">
        <v>6</v>
      </c>
      <c r="B40" s="32">
        <v>22</v>
      </c>
      <c r="C40" s="32" t="s">
        <v>36</v>
      </c>
      <c r="D40" s="33" t="s">
        <v>47</v>
      </c>
      <c r="E40" s="32" t="s">
        <v>48</v>
      </c>
      <c r="F40" s="32">
        <v>2410.5</v>
      </c>
      <c r="G40" s="32">
        <v>1250</v>
      </c>
      <c r="H40" s="32" t="s">
        <v>12</v>
      </c>
      <c r="I40" s="32" t="s">
        <v>49</v>
      </c>
      <c r="J40" s="32">
        <v>2</v>
      </c>
      <c r="K40" s="46" t="s">
        <v>89</v>
      </c>
      <c r="L40" s="46" t="s">
        <v>86</v>
      </c>
      <c r="M40" s="34" t="e">
        <f t="shared" si="4"/>
        <v>#VALUE!</v>
      </c>
      <c r="N40" s="34" t="e">
        <f t="shared" si="5"/>
        <v>#VALUE!</v>
      </c>
      <c r="O40" s="35" t="s">
        <v>72</v>
      </c>
    </row>
    <row r="41" spans="1:15" ht="38.25" customHeight="1" thickBot="1" x14ac:dyDescent="0.3">
      <c r="A41" s="79" t="s">
        <v>94</v>
      </c>
      <c r="B41" s="80"/>
      <c r="C41" s="80"/>
      <c r="D41" s="80"/>
      <c r="E41" s="80"/>
      <c r="F41" s="80"/>
      <c r="G41" s="80"/>
      <c r="H41" s="80"/>
      <c r="I41" s="81"/>
      <c r="J41" s="38">
        <f>SUM(J35:J40)</f>
        <v>33</v>
      </c>
      <c r="K41" s="46"/>
      <c r="L41" s="46"/>
      <c r="M41" s="39" t="e">
        <f>SUM(M35:M40)</f>
        <v>#VALUE!</v>
      </c>
      <c r="N41" s="39" t="e">
        <f>SUM(N35:N40)</f>
        <v>#VALUE!</v>
      </c>
      <c r="O41" s="40"/>
    </row>
    <row r="42" spans="1:15" s="5" customFormat="1" ht="28.5" customHeight="1" thickBot="1" x14ac:dyDescent="0.3">
      <c r="A42" s="75" t="s">
        <v>95</v>
      </c>
      <c r="B42" s="76"/>
      <c r="C42" s="76"/>
      <c r="D42" s="76"/>
      <c r="E42" s="76"/>
      <c r="F42" s="76"/>
      <c r="G42" s="76"/>
      <c r="H42" s="44"/>
      <c r="I42" s="44"/>
      <c r="J42" s="44"/>
      <c r="K42" s="44"/>
      <c r="L42" s="44"/>
      <c r="M42" s="44"/>
      <c r="N42" s="44"/>
      <c r="O42" s="45"/>
    </row>
    <row r="43" spans="1:15" s="2" customFormat="1" ht="45" x14ac:dyDescent="0.25">
      <c r="A43" s="31">
        <v>1</v>
      </c>
      <c r="B43" s="32">
        <v>12</v>
      </c>
      <c r="C43" s="32" t="s">
        <v>50</v>
      </c>
      <c r="D43" s="33" t="s">
        <v>51</v>
      </c>
      <c r="E43" s="32" t="s">
        <v>52</v>
      </c>
      <c r="F43" s="32">
        <v>2176</v>
      </c>
      <c r="G43" s="32">
        <v>970</v>
      </c>
      <c r="H43" s="32" t="s">
        <v>18</v>
      </c>
      <c r="I43" s="32" t="s">
        <v>25</v>
      </c>
      <c r="J43" s="32">
        <v>1</v>
      </c>
      <c r="K43" s="46" t="s">
        <v>89</v>
      </c>
      <c r="L43" s="46" t="s">
        <v>86</v>
      </c>
      <c r="M43" s="34" t="e">
        <f t="shared" ref="M43:M48" si="6">L43*J43</f>
        <v>#VALUE!</v>
      </c>
      <c r="N43" s="34" t="e">
        <f t="shared" ref="N43:N48" si="7">K43*J43</f>
        <v>#VALUE!</v>
      </c>
      <c r="O43" s="43" t="s">
        <v>64</v>
      </c>
    </row>
    <row r="44" spans="1:15" ht="54.95" customHeight="1" x14ac:dyDescent="0.25">
      <c r="A44" s="89">
        <v>2</v>
      </c>
      <c r="B44" s="82">
        <v>15</v>
      </c>
      <c r="C44" s="91" t="s">
        <v>50</v>
      </c>
      <c r="D44" s="93" t="s">
        <v>53</v>
      </c>
      <c r="E44" s="91" t="s">
        <v>54</v>
      </c>
      <c r="F44" s="82">
        <v>2116</v>
      </c>
      <c r="G44" s="82">
        <v>970</v>
      </c>
      <c r="H44" s="36" t="s">
        <v>12</v>
      </c>
      <c r="I44" s="37" t="s">
        <v>55</v>
      </c>
      <c r="J44" s="36">
        <f>12*15</f>
        <v>180</v>
      </c>
      <c r="K44" s="46" t="s">
        <v>89</v>
      </c>
      <c r="L44" s="46" t="s">
        <v>86</v>
      </c>
      <c r="M44" s="34" t="e">
        <f t="shared" si="6"/>
        <v>#VALUE!</v>
      </c>
      <c r="N44" s="34" t="e">
        <f t="shared" si="7"/>
        <v>#VALUE!</v>
      </c>
      <c r="O44" s="84" t="s">
        <v>65</v>
      </c>
    </row>
    <row r="45" spans="1:15" ht="54.95" customHeight="1" x14ac:dyDescent="0.25">
      <c r="A45" s="90"/>
      <c r="B45" s="83"/>
      <c r="C45" s="92"/>
      <c r="D45" s="94"/>
      <c r="E45" s="92"/>
      <c r="F45" s="83"/>
      <c r="G45" s="83"/>
      <c r="H45" s="36" t="s">
        <v>18</v>
      </c>
      <c r="I45" s="37" t="s">
        <v>55</v>
      </c>
      <c r="J45" s="36">
        <f>11+12*14</f>
        <v>179</v>
      </c>
      <c r="K45" s="46" t="s">
        <v>89</v>
      </c>
      <c r="L45" s="46" t="s">
        <v>86</v>
      </c>
      <c r="M45" s="34" t="e">
        <f t="shared" si="6"/>
        <v>#VALUE!</v>
      </c>
      <c r="N45" s="34" t="e">
        <f t="shared" si="7"/>
        <v>#VALUE!</v>
      </c>
      <c r="O45" s="85"/>
    </row>
    <row r="46" spans="1:15" s="2" customFormat="1" ht="45" x14ac:dyDescent="0.25">
      <c r="A46" s="31">
        <v>3</v>
      </c>
      <c r="B46" s="32">
        <v>16</v>
      </c>
      <c r="C46" s="32" t="s">
        <v>50</v>
      </c>
      <c r="D46" s="33" t="s">
        <v>56</v>
      </c>
      <c r="E46" s="32" t="s">
        <v>57</v>
      </c>
      <c r="F46" s="32">
        <v>3300</v>
      </c>
      <c r="G46" s="32">
        <v>1920</v>
      </c>
      <c r="H46" s="32" t="s">
        <v>12</v>
      </c>
      <c r="I46" s="32" t="s">
        <v>25</v>
      </c>
      <c r="J46" s="32">
        <v>2</v>
      </c>
      <c r="K46" s="46" t="s">
        <v>89</v>
      </c>
      <c r="L46" s="46" t="s">
        <v>86</v>
      </c>
      <c r="M46" s="34" t="e">
        <f t="shared" si="6"/>
        <v>#VALUE!</v>
      </c>
      <c r="N46" s="34" t="e">
        <f t="shared" si="7"/>
        <v>#VALUE!</v>
      </c>
      <c r="O46" s="35" t="s">
        <v>72</v>
      </c>
    </row>
    <row r="47" spans="1:15" s="2" customFormat="1" ht="45" x14ac:dyDescent="0.25">
      <c r="A47" s="31">
        <v>4</v>
      </c>
      <c r="B47" s="32">
        <v>19</v>
      </c>
      <c r="C47" s="32" t="s">
        <v>50</v>
      </c>
      <c r="D47" s="33" t="s">
        <v>56</v>
      </c>
      <c r="E47" s="32" t="s">
        <v>58</v>
      </c>
      <c r="F47" s="32">
        <v>2365.5</v>
      </c>
      <c r="G47" s="32">
        <v>1920</v>
      </c>
      <c r="H47" s="32" t="s">
        <v>18</v>
      </c>
      <c r="I47" s="32" t="s">
        <v>29</v>
      </c>
      <c r="J47" s="32">
        <f>2*13</f>
        <v>26</v>
      </c>
      <c r="K47" s="46" t="s">
        <v>89</v>
      </c>
      <c r="L47" s="46" t="s">
        <v>86</v>
      </c>
      <c r="M47" s="34" t="e">
        <f t="shared" si="6"/>
        <v>#VALUE!</v>
      </c>
      <c r="N47" s="34" t="e">
        <f t="shared" si="7"/>
        <v>#VALUE!</v>
      </c>
      <c r="O47" s="35" t="s">
        <v>72</v>
      </c>
    </row>
    <row r="48" spans="1:15" s="2" customFormat="1" ht="45" x14ac:dyDescent="0.25">
      <c r="A48" s="31">
        <v>5</v>
      </c>
      <c r="B48" s="32">
        <v>23</v>
      </c>
      <c r="C48" s="32" t="s">
        <v>50</v>
      </c>
      <c r="D48" s="33" t="s">
        <v>59</v>
      </c>
      <c r="E48" s="32" t="s">
        <v>60</v>
      </c>
      <c r="F48" s="32">
        <v>2410.5</v>
      </c>
      <c r="G48" s="32">
        <v>1920</v>
      </c>
      <c r="H48" s="32" t="s">
        <v>18</v>
      </c>
      <c r="I48" s="32" t="s">
        <v>49</v>
      </c>
      <c r="J48" s="32">
        <v>2</v>
      </c>
      <c r="K48" s="46" t="s">
        <v>89</v>
      </c>
      <c r="L48" s="46" t="s">
        <v>86</v>
      </c>
      <c r="M48" s="34" t="e">
        <f t="shared" si="6"/>
        <v>#VALUE!</v>
      </c>
      <c r="N48" s="34" t="e">
        <f t="shared" si="7"/>
        <v>#VALUE!</v>
      </c>
      <c r="O48" s="35" t="s">
        <v>72</v>
      </c>
    </row>
    <row r="49" spans="1:29" ht="38.25" customHeight="1" x14ac:dyDescent="0.25">
      <c r="A49" s="86" t="s">
        <v>96</v>
      </c>
      <c r="B49" s="87"/>
      <c r="C49" s="87"/>
      <c r="D49" s="87"/>
      <c r="E49" s="87"/>
      <c r="F49" s="87"/>
      <c r="G49" s="87"/>
      <c r="H49" s="87"/>
      <c r="I49" s="88"/>
      <c r="J49" s="47">
        <f>SUM(J43:J48)</f>
        <v>390</v>
      </c>
      <c r="K49" s="48"/>
      <c r="L49" s="48"/>
      <c r="M49" s="48" t="e">
        <f>SUM(M43:M48)</f>
        <v>#VALUE!</v>
      </c>
      <c r="N49" s="48" t="e">
        <f>SUM(N43:N48)</f>
        <v>#VALUE!</v>
      </c>
      <c r="O49" s="49"/>
    </row>
    <row r="50" spans="1:29" ht="21" customHeight="1" x14ac:dyDescent="0.25">
      <c r="A50" s="4"/>
      <c r="B50" s="4"/>
      <c r="C50" s="4"/>
      <c r="D50" s="4"/>
      <c r="E50" s="4"/>
      <c r="F50" s="4"/>
      <c r="G50" s="4"/>
      <c r="H50" s="69" t="s">
        <v>97</v>
      </c>
      <c r="I50" s="69"/>
      <c r="J50" s="4"/>
      <c r="K50" s="4"/>
      <c r="L50" s="4"/>
      <c r="M50" s="4" t="e">
        <f>M49+M41+M31+M22</f>
        <v>#VALUE!</v>
      </c>
      <c r="N50" s="4" t="e">
        <f>N49+N41+N31+N22</f>
        <v>#VALUE!</v>
      </c>
      <c r="O50" s="4"/>
    </row>
    <row r="51" spans="1:29" ht="19.5" customHeight="1" x14ac:dyDescent="0.25">
      <c r="A51" s="4"/>
      <c r="B51" s="4"/>
      <c r="C51" s="4"/>
      <c r="D51" s="4"/>
      <c r="E51" s="4"/>
      <c r="F51" s="4"/>
      <c r="G51" s="4"/>
      <c r="H51" s="70" t="s">
        <v>98</v>
      </c>
      <c r="I51" s="70"/>
      <c r="J51" s="4"/>
      <c r="K51" s="4"/>
      <c r="L51" s="4"/>
      <c r="M51" s="71" t="e">
        <f>M50+N50</f>
        <v>#VALUE!</v>
      </c>
      <c r="N51" s="72"/>
      <c r="O51" s="4"/>
    </row>
    <row r="52" spans="1:29" s="3" customFormat="1" ht="21.75" customHeight="1" x14ac:dyDescent="0.25">
      <c r="A52" s="4"/>
      <c r="B52" s="4"/>
      <c r="C52" s="4"/>
      <c r="D52" s="4"/>
      <c r="E52" s="4"/>
      <c r="F52" s="4"/>
      <c r="G52" s="4"/>
      <c r="H52" s="70" t="s">
        <v>99</v>
      </c>
      <c r="I52" s="70"/>
      <c r="J52" s="4"/>
      <c r="K52" s="4"/>
      <c r="L52" s="4"/>
      <c r="M52" s="71" t="e">
        <f>M51/120*20</f>
        <v>#VALUE!</v>
      </c>
      <c r="N52" s="72"/>
      <c r="O52" s="4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</sheetData>
  <mergeCells count="57">
    <mergeCell ref="O13:O14"/>
    <mergeCell ref="A15:O15"/>
    <mergeCell ref="A18:A19"/>
    <mergeCell ref="B18:B19"/>
    <mergeCell ref="C18:C19"/>
    <mergeCell ref="D18:D19"/>
    <mergeCell ref="E18:E19"/>
    <mergeCell ref="F18:F19"/>
    <mergeCell ref="G18:G19"/>
    <mergeCell ref="O18:O19"/>
    <mergeCell ref="L13:L14"/>
    <mergeCell ref="M13:M14"/>
    <mergeCell ref="N13:N14"/>
    <mergeCell ref="A16:E16"/>
    <mergeCell ref="K13:K14"/>
    <mergeCell ref="A13:A14"/>
    <mergeCell ref="O20:O21"/>
    <mergeCell ref="A31:I31"/>
    <mergeCell ref="A20:A21"/>
    <mergeCell ref="B20:B21"/>
    <mergeCell ref="C20:C21"/>
    <mergeCell ref="D20:D21"/>
    <mergeCell ref="E20:E21"/>
    <mergeCell ref="F20:F21"/>
    <mergeCell ref="O44:O45"/>
    <mergeCell ref="A49:I49"/>
    <mergeCell ref="A44:A45"/>
    <mergeCell ref="B44:B45"/>
    <mergeCell ref="C44:C45"/>
    <mergeCell ref="D44:D45"/>
    <mergeCell ref="E44:E45"/>
    <mergeCell ref="F44:F45"/>
    <mergeCell ref="H52:I52"/>
    <mergeCell ref="M51:N51"/>
    <mergeCell ref="M52:N52"/>
    <mergeCell ref="A23:E23"/>
    <mergeCell ref="A33:J33"/>
    <mergeCell ref="A32:F32"/>
    <mergeCell ref="G44:G45"/>
    <mergeCell ref="A41:I41"/>
    <mergeCell ref="A34:H34"/>
    <mergeCell ref="A42:G42"/>
    <mergeCell ref="A4:M4"/>
    <mergeCell ref="A5:M5"/>
    <mergeCell ref="A7:I7"/>
    <mergeCell ref="H50:I50"/>
    <mergeCell ref="H51:I51"/>
    <mergeCell ref="A22:I22"/>
    <mergeCell ref="G20:G21"/>
    <mergeCell ref="B13:B14"/>
    <mergeCell ref="C13:C14"/>
    <mergeCell ref="D13:D14"/>
    <mergeCell ref="E13:E14"/>
    <mergeCell ref="F13:G13"/>
    <mergeCell ref="H13:H14"/>
    <mergeCell ref="I13:I14"/>
    <mergeCell ref="J13:J14"/>
  </mergeCells>
  <pageMargins left="0.23622047244094491" right="0.23622047244094491" top="0.74803149606299213" bottom="0.74803149606299213" header="0.31496062992125984" footer="0.31496062992125984"/>
  <pageSetup paperSize="9" scale="5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приложение</vt:lpstr>
      <vt:lpstr>Лист2</vt:lpstr>
      <vt:lpstr>Лист3</vt:lpstr>
      <vt:lpstr>приложение!Заголовки_для_печати</vt:lpstr>
      <vt:lpstr>приложение!Область_печати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2021-10-01T11:42:56Z</dcterms:modified>
</cp:coreProperties>
</file>