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6860" windowHeight="128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12" i="1" l="1"/>
  <c r="I112" i="1"/>
  <c r="H112" i="1"/>
  <c r="J112" i="1"/>
  <c r="I109" i="1"/>
  <c r="H109" i="1"/>
  <c r="J109" i="1"/>
  <c r="I104" i="1"/>
  <c r="H104" i="1"/>
  <c r="J104" i="1"/>
  <c r="I97" i="1"/>
  <c r="H97" i="1"/>
  <c r="J97" i="1"/>
  <c r="I90" i="1"/>
  <c r="H90" i="1"/>
  <c r="J90" i="1"/>
  <c r="I81" i="1"/>
  <c r="H81" i="1"/>
  <c r="J81" i="1"/>
  <c r="I78" i="1"/>
  <c r="H78" i="1"/>
  <c r="J78" i="1"/>
  <c r="I75" i="1"/>
  <c r="H75" i="1"/>
  <c r="J75" i="1"/>
  <c r="I66" i="1"/>
  <c r="H66" i="1"/>
  <c r="J66" i="1"/>
  <c r="I63" i="1"/>
  <c r="H63" i="1"/>
  <c r="J63" i="1"/>
  <c r="I60" i="1"/>
  <c r="H60" i="1"/>
  <c r="J60" i="1"/>
  <c r="J43" i="1"/>
  <c r="I43" i="1"/>
  <c r="H43" i="1"/>
  <c r="I34" i="1"/>
  <c r="H34" i="1"/>
  <c r="J34" i="1"/>
  <c r="J25" i="1"/>
  <c r="I25" i="1"/>
  <c r="H25" i="1"/>
  <c r="I22" i="1"/>
  <c r="H22" i="1"/>
  <c r="J22" i="1"/>
  <c r="J13" i="1"/>
  <c r="I13" i="1"/>
  <c r="H13" i="1"/>
  <c r="I111" i="1"/>
  <c r="H111" i="1"/>
  <c r="G111" i="1"/>
  <c r="I108" i="1"/>
  <c r="H108" i="1"/>
  <c r="J108" i="1" s="1"/>
  <c r="G108" i="1"/>
  <c r="I106" i="1"/>
  <c r="H106" i="1"/>
  <c r="J106" i="1" s="1"/>
  <c r="G106" i="1"/>
  <c r="I103" i="1"/>
  <c r="H103" i="1"/>
  <c r="G103" i="1"/>
  <c r="I101" i="1"/>
  <c r="H101" i="1"/>
  <c r="G101" i="1"/>
  <c r="I99" i="1"/>
  <c r="H99" i="1"/>
  <c r="G99" i="1"/>
  <c r="I96" i="1"/>
  <c r="H96" i="1"/>
  <c r="J96" i="1" s="1"/>
  <c r="G96" i="1"/>
  <c r="I94" i="1"/>
  <c r="H94" i="1"/>
  <c r="J94" i="1" s="1"/>
  <c r="G94" i="1"/>
  <c r="I92" i="1"/>
  <c r="H92" i="1"/>
  <c r="J92" i="1" s="1"/>
  <c r="G92" i="1"/>
  <c r="I89" i="1"/>
  <c r="H89" i="1"/>
  <c r="G89" i="1"/>
  <c r="I87" i="1"/>
  <c r="H87" i="1"/>
  <c r="G87" i="1"/>
  <c r="I85" i="1"/>
  <c r="H85" i="1"/>
  <c r="G85" i="1"/>
  <c r="I83" i="1"/>
  <c r="H83" i="1"/>
  <c r="G83" i="1"/>
  <c r="I80" i="1"/>
  <c r="H80" i="1"/>
  <c r="J80" i="1" s="1"/>
  <c r="G80" i="1"/>
  <c r="I77" i="1"/>
  <c r="H77" i="1"/>
  <c r="G77" i="1"/>
  <c r="I74" i="1"/>
  <c r="H74" i="1"/>
  <c r="J74" i="1" s="1"/>
  <c r="G74" i="1"/>
  <c r="I72" i="1"/>
  <c r="H72" i="1"/>
  <c r="J72" i="1" s="1"/>
  <c r="G72" i="1"/>
  <c r="I70" i="1"/>
  <c r="H70" i="1"/>
  <c r="J70" i="1" s="1"/>
  <c r="G70" i="1"/>
  <c r="I68" i="1"/>
  <c r="H68" i="1"/>
  <c r="J68" i="1" s="1"/>
  <c r="G68" i="1"/>
  <c r="I65" i="1"/>
  <c r="H65" i="1"/>
  <c r="G65" i="1"/>
  <c r="I62" i="1"/>
  <c r="H62" i="1"/>
  <c r="J62" i="1" s="1"/>
  <c r="G62" i="1"/>
  <c r="I59" i="1"/>
  <c r="H59" i="1"/>
  <c r="G59" i="1"/>
  <c r="I57" i="1"/>
  <c r="H57" i="1"/>
  <c r="G57" i="1"/>
  <c r="I55" i="1"/>
  <c r="H55" i="1"/>
  <c r="G55" i="1"/>
  <c r="I53" i="1"/>
  <c r="H53" i="1"/>
  <c r="G53" i="1"/>
  <c r="I51" i="1"/>
  <c r="H51" i="1"/>
  <c r="G51" i="1"/>
  <c r="I49" i="1"/>
  <c r="H49" i="1"/>
  <c r="G49" i="1"/>
  <c r="I47" i="1"/>
  <c r="H47" i="1"/>
  <c r="G47" i="1"/>
  <c r="I45" i="1"/>
  <c r="H45" i="1"/>
  <c r="G45" i="1"/>
  <c r="I42" i="1"/>
  <c r="H42" i="1"/>
  <c r="J42" i="1" s="1"/>
  <c r="G42" i="1"/>
  <c r="I40" i="1"/>
  <c r="H40" i="1"/>
  <c r="J40" i="1" s="1"/>
  <c r="G40" i="1"/>
  <c r="I38" i="1"/>
  <c r="H38" i="1"/>
  <c r="J38" i="1" s="1"/>
  <c r="G38" i="1"/>
  <c r="I36" i="1"/>
  <c r="H36" i="1"/>
  <c r="J36" i="1" s="1"/>
  <c r="G36" i="1"/>
  <c r="I33" i="1"/>
  <c r="H33" i="1"/>
  <c r="G33" i="1"/>
  <c r="I31" i="1"/>
  <c r="H31" i="1"/>
  <c r="G31" i="1"/>
  <c r="I29" i="1"/>
  <c r="H29" i="1"/>
  <c r="G29" i="1"/>
  <c r="I27" i="1"/>
  <c r="H27" i="1"/>
  <c r="J27" i="1" s="1"/>
  <c r="G27" i="1"/>
  <c r="I24" i="1"/>
  <c r="H24" i="1"/>
  <c r="J24" i="1" s="1"/>
  <c r="G24" i="1"/>
  <c r="I21" i="1"/>
  <c r="H21" i="1"/>
  <c r="J21" i="1" s="1"/>
  <c r="G21" i="1"/>
  <c r="I19" i="1"/>
  <c r="H19" i="1"/>
  <c r="J19" i="1" s="1"/>
  <c r="G19" i="1"/>
  <c r="I17" i="1"/>
  <c r="H17" i="1"/>
  <c r="J17" i="1" s="1"/>
  <c r="G17" i="1"/>
  <c r="I15" i="1"/>
  <c r="H15" i="1"/>
  <c r="J15" i="1" s="1"/>
  <c r="G15" i="1"/>
  <c r="J29" i="1" l="1"/>
  <c r="J31" i="1"/>
  <c r="J33" i="1"/>
  <c r="J45" i="1"/>
  <c r="J47" i="1"/>
  <c r="J49" i="1"/>
  <c r="J51" i="1"/>
  <c r="J53" i="1"/>
  <c r="J55" i="1"/>
  <c r="J57" i="1"/>
  <c r="J59" i="1"/>
  <c r="J65" i="1"/>
  <c r="J77" i="1"/>
  <c r="J83" i="1"/>
  <c r="J85" i="1"/>
  <c r="J87" i="1"/>
  <c r="J89" i="1"/>
  <c r="J99" i="1"/>
  <c r="J101" i="1"/>
  <c r="J103" i="1"/>
  <c r="J111" i="1"/>
  <c r="B104" i="1"/>
  <c r="B105" i="1"/>
  <c r="B107" i="1"/>
  <c r="B109" i="1"/>
  <c r="B110" i="1"/>
  <c r="B97" i="1"/>
  <c r="B98" i="1"/>
  <c r="B100" i="1"/>
  <c r="B102" i="1"/>
  <c r="B90" i="1"/>
  <c r="B91" i="1"/>
  <c r="B93" i="1"/>
  <c r="B95" i="1"/>
  <c r="B81" i="1"/>
  <c r="B82" i="1"/>
  <c r="B84" i="1"/>
  <c r="B86" i="1"/>
  <c r="B88" i="1"/>
  <c r="B78" i="1"/>
  <c r="B79" i="1"/>
  <c r="B75" i="1"/>
  <c r="B76" i="1"/>
  <c r="B66" i="1"/>
  <c r="B67" i="1"/>
  <c r="B69" i="1"/>
  <c r="B71" i="1"/>
  <c r="B73" i="1"/>
  <c r="B63" i="1"/>
  <c r="B64" i="1"/>
  <c r="B60" i="1"/>
  <c r="B61" i="1"/>
  <c r="B43" i="1"/>
  <c r="B44" i="1"/>
  <c r="B46" i="1"/>
  <c r="B48" i="1"/>
  <c r="B50" i="1"/>
  <c r="B52" i="1"/>
  <c r="B54" i="1"/>
  <c r="B56" i="1"/>
  <c r="B58" i="1"/>
  <c r="B34" i="1"/>
  <c r="B35" i="1"/>
  <c r="B37" i="1"/>
  <c r="B39" i="1"/>
  <c r="B41" i="1"/>
  <c r="B13" i="1"/>
  <c r="B14" i="1"/>
  <c r="B16" i="1"/>
  <c r="B18" i="1"/>
  <c r="B20" i="1"/>
</calcChain>
</file>

<file path=xl/comments1.xml><?xml version="1.0" encoding="utf-8"?>
<comments xmlns="http://schemas.openxmlformats.org/spreadsheetml/2006/main">
  <authors>
    <author>Захарова Анна Сергеевна</author>
  </authors>
  <commentList>
    <comment ref="B43" authorId="0">
      <text>
        <r>
          <rPr>
            <b/>
            <sz val="9"/>
            <color indexed="81"/>
            <rFont val="Tahoma"/>
            <family val="2"/>
            <charset val="204"/>
          </rPr>
          <t>Захарова Анна Сергеевна: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<sst xmlns="http://schemas.openxmlformats.org/spreadsheetml/2006/main" count="224" uniqueCount="104">
  <si>
    <t>Обязательно! На фирменном бланке организации!</t>
  </si>
  <si>
    <t>Коммерческое предложение</t>
  </si>
  <si>
    <t xml:space="preserve">Объект:  "Многоэтажные жилые дома" по адресу: Ленинградская область, Всеволожский муниципальный район, Бугровское сельское поселение, массив Центральное, стр.поз. №№24,25,26,27,28,29., расположенный
</t>
  </si>
  <si>
    <t xml:space="preserve"> по адресу: г. Санкт-Петербург, Коломяжский проспект, д. 4, лит. Д, кадастровый номер земельного участка 78:34:0004020:1191.</t>
  </si>
  <si>
    <t>№</t>
  </si>
  <si>
    <t>Наименование работ</t>
  </si>
  <si>
    <t>Ед. Изм.</t>
  </si>
  <si>
    <t>Стоимость ед., руб., в т.ч. НДС</t>
  </si>
  <si>
    <t>Стоимость всего, руб., в т.ч. НДС</t>
  </si>
  <si>
    <t>Материалы</t>
  </si>
  <si>
    <t>СМР</t>
  </si>
  <si>
    <t>ИТОГО</t>
  </si>
  <si>
    <t>Колличество</t>
  </si>
  <si>
    <t>Всего  с НДС 20%, руб.:</t>
  </si>
  <si>
    <t>в том числе НДС 20%, руб.:</t>
  </si>
  <si>
    <t>Примечание</t>
  </si>
  <si>
    <t>1</t>
  </si>
  <si>
    <t>2</t>
  </si>
  <si>
    <t>Временные и другие параметры, ед. изм.</t>
  </si>
  <si>
    <t>2.1</t>
  </si>
  <si>
    <t>Сроки выполнения работ</t>
  </si>
  <si>
    <t>2.2</t>
  </si>
  <si>
    <t>Гарантийные обязательства, год</t>
  </si>
  <si>
    <t>5 лет</t>
  </si>
  <si>
    <t>2.3</t>
  </si>
  <si>
    <t>Срок действия коммерческого предложения</t>
  </si>
  <si>
    <t>2.4</t>
  </si>
  <si>
    <t>Наличие допуска СРО</t>
  </si>
  <si>
    <t>2.5</t>
  </si>
  <si>
    <t>3</t>
  </si>
  <si>
    <t>Примечания:</t>
  </si>
  <si>
    <t>3.1</t>
  </si>
  <si>
    <t xml:space="preserve">Стоимость настоящего коммерческого предложения и расценки должны включать в себя стоимость всех вспомогательных, подготовительных и сопутствующих работ, не указанных отдельно, но необходимых для выполнения всего комплекса работ, в т.ч доставка и подъем материалов и оборудования, и необходимых для нормальной эксплуатации результата работ, в соответствии с полученной проектной документацией, а также с учетом всех возможных скрытых работ, которые могут возникнуть в процессе выполнения основных работ. </t>
  </si>
  <si>
    <t>да</t>
  </si>
  <si>
    <t>3.2</t>
  </si>
  <si>
    <t xml:space="preserve">В стоимости материалов должны быть учтены затраты на приобретение, транспортные расходы (доставка до приобъектного склада), стоимость тары, складские, заготовительные расходы, стоимость погрузо-разгрузочных работ. Все материалы применяются в соответствии с техническими регламентами, инструкциями производителя, ГОСТ, СНиП, СП и включены в коммерческое предложение. </t>
  </si>
  <si>
    <t>3.3</t>
  </si>
  <si>
    <t>В случае обнаружения не соответствия в проектном решении, или в техническом регламенте, или в инструкциях производителя требований ГОСТ и СНиП предъявленных к конструкциям или материалам, их необходимо согласовать с заказчиком и в подсчете объемов учесть правильное решение.</t>
  </si>
  <si>
    <t>3.4</t>
  </si>
  <si>
    <t>Подсчет объемов работ производится по рабочим чертежам, взаиморасчет производится по фактически выполненным объемам, включающим в себя все элементы по узлам</t>
  </si>
  <si>
    <t>3.5</t>
  </si>
  <si>
    <t>Финансовые риски связанные с изменением курса валют возлагаются на поставщика</t>
  </si>
  <si>
    <t>3.6</t>
  </si>
  <si>
    <t>Поставщик услуг несет полную финансовую ответственность за срыв сроков (всех этапов производства работ и оказания услуг)</t>
  </si>
  <si>
    <t xml:space="preserve">
 В случае выявления расхождений с объемами и перечнем видов работ, указанных в техническом задании с проектом  Участник должен отдельной строкой/отдельными строками отразить неучтенные виды и объемы работ, а так же стоимость их выполнения. 
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</si>
  <si>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действия данного предложения _________________ (не менее 3 месяцев).</t>
  </si>
  <si>
    <t>Ген. подрядные услуги</t>
  </si>
  <si>
    <t>%</t>
  </si>
  <si>
    <t>Обеспечение суммы резерва качества на гарантийный срок (не менее 5% от стоимости работ)</t>
  </si>
  <si>
    <t>5%</t>
  </si>
  <si>
    <t>Гарантийный срок (не менее 60 месяцев)</t>
  </si>
  <si>
    <t>мес.</t>
  </si>
  <si>
    <t>4</t>
  </si>
  <si>
    <t>Вывоз мусора</t>
  </si>
  <si>
    <t>вкл. / компенс.</t>
  </si>
  <si>
    <t>вкл.</t>
  </si>
  <si>
    <t>5</t>
  </si>
  <si>
    <t>Общий срок выполнения работ</t>
  </si>
  <si>
    <t>6</t>
  </si>
  <si>
    <t>Авансирование</t>
  </si>
  <si>
    <t>7</t>
  </si>
  <si>
    <t>Дата официальной регистрации</t>
  </si>
  <si>
    <t>год</t>
  </si>
  <si>
    <t>8</t>
  </si>
  <si>
    <t>Численность работающих (всего / на объект)</t>
  </si>
  <si>
    <t xml:space="preserve">чел. </t>
  </si>
  <si>
    <t>9</t>
  </si>
  <si>
    <t>Средний годовой оборот за последний год</t>
  </si>
  <si>
    <t>руб.</t>
  </si>
  <si>
    <t>10</t>
  </si>
  <si>
    <t>Гражданство рабочих</t>
  </si>
  <si>
    <t>Примечание:</t>
  </si>
  <si>
    <t>1.В данном коммерческом предложении учтены все условия и требования, перечисленные в приглашении к тендеру, все сопутствующие работы и затраты, связанные с выполнением основных видов работ,в том числе затраты на электроэнергию, водоснабжение, охрану строительной техники и материалов, доставку, разгрузку и подъем материалов, все сопутствующие, вспомогательные и прочие материалы, а также сверление отверстий).</t>
  </si>
  <si>
    <t>2. В случае признания победителем тендера готовы предоставить банковскую гарантию на сумму запрашиваемого аванса.</t>
  </si>
  <si>
    <t>3. В случае признания победителем тендера обязуемся предоставить выписку из ЕГРЮЛ с датой выписки не позднее 1 месяца до даты подписания договора.</t>
  </si>
  <si>
    <t>4. Согласны с тем, что резерв качества может быть возвращен нам до истечения гарантийного срока, только если будет предоставлено обеспечение, удовлетворяющее вторую сторону по договору (страховка, залог и т.п.).</t>
  </si>
  <si>
    <t>6. Объемы указанные в коммерческом предложении посчитаны по предварительной документации для тендера.</t>
  </si>
  <si>
    <t>8. Не отраженные в техническом задании или прямо не упомянутые, но предусмотренные рабочей документацией работы, должны быть учтены в стоимости КП участника тендера. При формировании стоимости участник тендера не вправе изменять объем работ.</t>
  </si>
  <si>
    <t xml:space="preserve">Реквизиты организации: </t>
  </si>
  <si>
    <t>Адрес (юр., факт.)</t>
  </si>
  <si>
    <t>ИНН/КПП</t>
  </si>
  <si>
    <t>БИК</t>
  </si>
  <si>
    <t>Подпись</t>
  </si>
  <si>
    <t>М.П.</t>
  </si>
  <si>
    <t>Ген. директор                                                                                                                                               Подпись  М.П.</t>
  </si>
  <si>
    <r>
      <t xml:space="preserve">5.С формой договора ознакомлены. Согласны на заключение договора по форме, согласованной сторонами в ходе переговоров и прилагаемой к настоящему КП. Подтверждаем, что условия данного договора в полном объеме приняты, соответствуют интересам и являются приемлемыми для </t>
    </r>
    <r>
      <rPr>
        <b/>
        <sz val="12"/>
        <rFont val="Arial"/>
        <family val="2"/>
        <charset val="204"/>
      </rPr>
      <t>[Наименование организации, ИНН]</t>
    </r>
    <r>
      <rPr>
        <sz val="12"/>
        <rFont val="Arial"/>
        <family val="2"/>
        <charset val="204"/>
      </rPr>
      <t xml:space="preserve">. С учетом имеющейся возможности на внесение изменений в условия прилагаемого проекта договора, подтверждаем, что дополнений или иных изменений не имеется. </t>
    </r>
  </si>
  <si>
    <r>
      <t>7. По любым денежным обязательствам/долгам, возникшим перед</t>
    </r>
    <r>
      <rPr>
        <b/>
        <sz val="12"/>
        <rFont val="Arial"/>
        <family val="2"/>
        <charset val="204"/>
      </rPr>
      <t xml:space="preserve"> [Наименование организации, ИНН]</t>
    </r>
    <r>
      <rPr>
        <sz val="12"/>
        <rFont val="Arial"/>
        <family val="2"/>
        <charset val="204"/>
      </rPr>
      <t xml:space="preserve"> на основании заключенного впоследствии Договора у второй стороны Договора, проценты по ст.317.1 ГК РФ не начисляются.</t>
    </r>
  </si>
  <si>
    <r>
      <t xml:space="preserve">Подтверждаем, что </t>
    </r>
    <r>
      <rPr>
        <b/>
        <sz val="12"/>
        <rFont val="Arial"/>
        <family val="2"/>
        <charset val="204"/>
      </rPr>
      <t xml:space="preserve">[Наименование организации, ИНН] </t>
    </r>
    <r>
      <rPr>
        <sz val="12"/>
        <rFont val="Arial"/>
        <family val="2"/>
        <charset val="204"/>
      </rPr>
      <t xml:space="preserve">обладает необходимым и достаточным профессиональным опытом, знаниями и умениями для выполнения работ и корректного  определения их стоимости с учетом  возможного изменения видов и/или объемов работ при строительстве, а также видов, объемов и/или стоимости используемых материалов, а также всех возможных дополнительных работ, прямо не указанных в технической документации (в т.ч. рабочей документации), но необходимых к выполнению для достижения указанного результата работ, принимая во внимание ст.744 Гражданского кодекса РФ. Гарантируем, что Расчет сметной стоимости СМР подготовлен  </t>
    </r>
    <r>
      <rPr>
        <b/>
        <sz val="12"/>
        <rFont val="Arial"/>
        <family val="2"/>
        <charset val="204"/>
      </rPr>
      <t xml:space="preserve">[Наименование организации] </t>
    </r>
    <r>
      <rPr>
        <sz val="12"/>
        <rFont val="Arial"/>
        <family val="2"/>
        <charset val="204"/>
      </rPr>
      <t xml:space="preserve">профессионально, добросовестно, принимая во внимание обычаи делового оборота в сфере гражданского строительства, с учетом предшествующего опыта выполнения строительно-монтажных работ, а также с учетом технологии производства строительно-монтажных работ  в целом и данных работ в частности, с проявлением той степени заботливости и осмотрительности, какая требуется от него по характеру работ и условиям гражданского оборота, а также на основе детального изучения информации об Объекте, которая доведена до его сведения своевременно и  в полном объеме, причем </t>
    </r>
    <r>
      <rPr>
        <b/>
        <sz val="12"/>
        <rFont val="Arial"/>
        <family val="2"/>
        <charset val="204"/>
      </rPr>
      <t xml:space="preserve">[Наименование организации, ИНН] </t>
    </r>
    <r>
      <rPr>
        <sz val="12"/>
        <rFont val="Arial"/>
        <family val="2"/>
        <charset val="204"/>
      </rPr>
      <t>как участнику тендера была предоставлена возможность уточнения полученной информации и получения любой дополнительной информации, а также право предлагать внести дополнения в направленную форму Коммерческого предложения.</t>
    </r>
  </si>
  <si>
    <t>2 вариант</t>
  </si>
  <si>
    <t xml:space="preserve">9. Форму коммерческого предложения рассматривать совместно с техническим заданием </t>
  </si>
  <si>
    <t>шт</t>
  </si>
  <si>
    <t>м2</t>
  </si>
  <si>
    <t xml:space="preserve">Авансирование, % </t>
  </si>
  <si>
    <t xml:space="preserve"> дней</t>
  </si>
  <si>
    <r>
      <t>С формой договора ознакомлены. Согласны на заключение договора по форме, согласованной сторонами в ходе переговоров и прилагаемой к настоящему КП. Подтверждаем, что условия данного договора в полном объеме приняты, соответствуют интересам и являются приемлемыми для</t>
    </r>
    <r>
      <rPr>
        <b/>
        <sz val="11"/>
        <rFont val="Arial"/>
        <family val="2"/>
        <charset val="204"/>
      </rPr>
      <t xml:space="preserve"> [Наименование организации, ИНН].</t>
    </r>
    <r>
      <rPr>
        <sz val="11"/>
        <rFont val="Arial"/>
        <family val="2"/>
        <charset val="204"/>
      </rPr>
      <t xml:space="preserve"> С учетом имеющейся возможности на внесение изменений в условия прилагаемого проекта договора, подтверждаем, что дополнений или иных изменений не имеется. </t>
    </r>
  </si>
  <si>
    <t>Изготовление и монтаж витражных конструкций из "холодного" алюминиевого профиля. ВТ2</t>
  </si>
  <si>
    <t>Витражный блок ВТ2 (4300х45000(h)),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t>
  </si>
  <si>
    <t>Изготовление и монтаж витражных конструкций из "холодного" алюминиевого профиля. ВТ3/ВТ3л</t>
  </si>
  <si>
    <t>Витражный блок ВТ3.1 (3100х44775(h)),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t>
  </si>
  <si>
    <t>Витражный блок ВТ3.2 (1100х44775(h)),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t>
  </si>
  <si>
    <t>Витражный блок ВТ3.1л (3100х44775(h)),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t>
  </si>
  <si>
    <t>Витражный блок ВТ3.2л (1100х44775(h)),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t>
  </si>
  <si>
    <t>на выполнение комплекса работ по изготовлению, поставке и монтажу витражного остекления корпуса №25</t>
  </si>
  <si>
    <t>август-ноябрь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</si>
</sst>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General"/>
    <numFmt numFmtId="165" formatCode="#,##0.00_р_."/>
    <numFmt numFmtId="166" formatCode="#,##0.00&quot;р.&quot;;[Red]#,##0.00&quot;р.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92D05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 applyBorder="0" applyProtection="0"/>
    <xf numFmtId="0" fontId="5" fillId="0" borderId="0"/>
  </cellStyleXfs>
  <cellXfs count="123">
    <xf numFmtId="0" fontId="0" fillId="0" borderId="0" xfId="0"/>
    <xf numFmtId="49" fontId="7" fillId="2" borderId="0" xfId="0" applyNumberFormat="1" applyFont="1" applyFill="1"/>
    <xf numFmtId="0" fontId="7" fillId="2" borderId="0" xfId="0" applyFont="1" applyFill="1"/>
    <xf numFmtId="0" fontId="7" fillId="0" borderId="0" xfId="0" applyFont="1"/>
    <xf numFmtId="0" fontId="8" fillId="2" borderId="0" xfId="0" applyFont="1" applyFill="1"/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/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5" fillId="0" borderId="5" xfId="0" applyFont="1" applyBorder="1"/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wrapText="1"/>
    </xf>
    <xf numFmtId="49" fontId="10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horizontal="left" vertical="center" wrapText="1"/>
    </xf>
    <xf numFmtId="4" fontId="6" fillId="3" borderId="4" xfId="0" applyNumberFormat="1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2" fontId="7" fillId="2" borderId="0" xfId="0" applyNumberFormat="1" applyFont="1" applyFill="1"/>
    <xf numFmtId="2" fontId="10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left" vertical="center"/>
    </xf>
    <xf numFmtId="2" fontId="7" fillId="0" borderId="0" xfId="0" applyNumberFormat="1" applyFont="1"/>
    <xf numFmtId="2" fontId="6" fillId="0" borderId="0" xfId="0" applyNumberFormat="1" applyFont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3" fontId="3" fillId="0" borderId="1" xfId="3" applyNumberFormat="1" applyFont="1" applyFill="1" applyBorder="1" applyAlignment="1">
      <alignment vertical="center" wrapText="1"/>
    </xf>
    <xf numFmtId="2" fontId="3" fillId="0" borderId="1" xfId="3" applyNumberFormat="1" applyFont="1" applyFill="1" applyBorder="1" applyAlignment="1">
      <alignment vertical="center" wrapText="1"/>
    </xf>
    <xf numFmtId="43" fontId="3" fillId="0" borderId="1" xfId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vertical="center" wrapText="1"/>
    </xf>
    <xf numFmtId="165" fontId="3" fillId="0" borderId="1" xfId="3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2" fontId="18" fillId="0" borderId="1" xfId="0" applyNumberFormat="1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49" fontId="18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center" wrapText="1"/>
    </xf>
    <xf numFmtId="0" fontId="18" fillId="0" borderId="9" xfId="0" applyFont="1" applyBorder="1" applyAlignment="1">
      <alignment vertical="center"/>
    </xf>
    <xf numFmtId="49" fontId="18" fillId="0" borderId="9" xfId="0" applyNumberFormat="1" applyFont="1" applyBorder="1" applyAlignment="1">
      <alignment vertical="center" wrapText="1"/>
    </xf>
    <xf numFmtId="4" fontId="6" fillId="0" borderId="1" xfId="0" quotePrefix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6" fillId="0" borderId="1" xfId="0" quotePrefix="1" applyNumberFormat="1" applyFont="1" applyBorder="1" applyAlignment="1">
      <alignment horizontal="center" vertical="center" wrapText="1"/>
    </xf>
    <xf numFmtId="49" fontId="13" fillId="0" borderId="0" xfId="2" applyNumberFormat="1" applyFont="1" applyFill="1" applyAlignment="1">
      <alignment horizontal="center" vertical="center" wrapText="1"/>
    </xf>
    <xf numFmtId="49" fontId="10" fillId="0" borderId="0" xfId="2" applyNumberFormat="1" applyFont="1" applyFill="1" applyAlignment="1">
      <alignment horizontal="center" vertical="top" wrapText="1"/>
    </xf>
    <xf numFmtId="49" fontId="7" fillId="0" borderId="0" xfId="2" applyNumberFormat="1" applyFont="1" applyFill="1" applyAlignment="1">
      <alignment horizontal="center"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3" fontId="10" fillId="3" borderId="1" xfId="3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2" fontId="12" fillId="3" borderId="1" xfId="2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14" fontId="6" fillId="0" borderId="1" xfId="0" quotePrefix="1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166" fontId="15" fillId="0" borderId="7" xfId="0" applyNumberFormat="1" applyFont="1" applyFill="1" applyBorder="1" applyAlignment="1">
      <alignment horizontal="center" vertical="center" wrapText="1" shrinkToFit="1"/>
    </xf>
    <xf numFmtId="166" fontId="15" fillId="0" borderId="8" xfId="0" applyNumberFormat="1" applyFont="1" applyFill="1" applyBorder="1" applyAlignment="1">
      <alignment horizontal="center" vertical="center" wrapText="1" shrinkToFit="1"/>
    </xf>
    <xf numFmtId="49" fontId="15" fillId="0" borderId="7" xfId="0" applyNumberFormat="1" applyFont="1" applyFill="1" applyBorder="1" applyAlignment="1">
      <alignment horizontal="center" vertical="center" wrapText="1" shrinkToFit="1"/>
    </xf>
    <xf numFmtId="49" fontId="15" fillId="0" borderId="6" xfId="0" applyNumberFormat="1" applyFont="1" applyFill="1" applyBorder="1" applyAlignment="1">
      <alignment horizontal="center" vertical="center" wrapText="1" shrinkToFit="1"/>
    </xf>
    <xf numFmtId="49" fontId="15" fillId="0" borderId="8" xfId="0" applyNumberFormat="1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left" vertical="center" wrapText="1" shrinkToFit="1"/>
    </xf>
    <xf numFmtId="0" fontId="15" fillId="0" borderId="8" xfId="0" applyFont="1" applyFill="1" applyBorder="1" applyAlignment="1">
      <alignment horizontal="left" vertical="center" wrapText="1" shrinkToFit="1"/>
    </xf>
    <xf numFmtId="0" fontId="15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8" xfId="0" applyFont="1" applyFill="1" applyBorder="1" applyAlignment="1">
      <alignment horizontal="center" vertical="center" wrapText="1" shrinkToFit="1"/>
    </xf>
    <xf numFmtId="0" fontId="7" fillId="0" borderId="1" xfId="0" applyFont="1" applyBorder="1"/>
    <xf numFmtId="2" fontId="18" fillId="3" borderId="1" xfId="0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4" fontId="18" fillId="3" borderId="1" xfId="0" applyNumberFormat="1" applyFont="1" applyFill="1" applyBorder="1" applyAlignment="1">
      <alignment vertical="center"/>
    </xf>
  </cellXfs>
  <cellStyles count="4">
    <cellStyle name="Excel Built-in Normal" xfId="2"/>
    <cellStyle name="Normal_Sheet1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4;&#1056;%20&#1040;&#1056;_&#1042;&#1080;&#1090;&#1088;&#1072;&#1078;_&#1082;&#1086;&#1088;&#1087;&#1091;&#1089;%20&#8470;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итраж"/>
    </sheetNames>
    <sheetDataSet>
      <sheetData sheetId="0">
        <row r="20">
          <cell r="C20" t="str">
            <v>Изготовление и монтаж витражных конструкций из "холодного" алюминиевого профиля. ВТ1/ВТ1л</v>
          </cell>
        </row>
        <row r="21">
          <cell r="C21" t="str">
            <v>Витражный блок ВТ1.1 (6100х45000(h)),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23">
          <cell r="C23" t="str">
            <v>Витражный блок ВТ1.2 (1100х45000(h)),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25">
          <cell r="C25" t="str">
            <v>Витражный блок ВТ1.1л (6100х45000(h)),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27">
          <cell r="C27" t="str">
            <v>Витражный блок ВТ1.2л (1100х45000(h)),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41">
          <cell r="C41" t="str">
            <v>Изготовление и монтаж витражных конструкций из "холодного" алюминиевого профиля. ВТ4/ВТ4л</v>
          </cell>
        </row>
        <row r="42">
          <cell r="C42" t="str">
            <v>Витражный блок ВТ4.1 (3100х44775(h)),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44">
          <cell r="C44" t="str">
            <v>Витражный блок ВТ4.2 (1100х44775(h)),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46">
          <cell r="C46" t="str">
            <v>Витражный блок ВТ4.1л (3100х44775(h)),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48">
          <cell r="C48" t="str">
            <v>Витражный блок ВТ4.2л (1100х44775(h)),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50">
          <cell r="C50" t="str">
            <v>Изготовление и монтаж витражных конструкций из "холодного" алюминиевого профиля. ВТ5/ВТ5л</v>
          </cell>
        </row>
        <row r="51">
          <cell r="C51" t="str">
            <v>Витражный блок ВТ5.1 (5295х45000(h)),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53">
          <cell r="C53" t="str">
            <v>Витражный блок ВТ5.2 (2548х53400(h)),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55">
          <cell r="C55" t="str">
            <v>Витражный блок ВТ5.3 (4465х53400(h)),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57">
          <cell r="C57" t="str">
            <v>Витражный блок ВТ5.4 (1100х6430(h)),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59">
          <cell r="C59" t="str">
            <v>Витражный блок ВТ5.1л (5295х45000(h)),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61">
          <cell r="C61" t="str">
            <v>Витражный блок ВТ5.2л (2548х53400(h)),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63">
          <cell r="C63" t="str">
            <v>Витражный блок ВТ5.3л (4465х53400(h)),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65">
          <cell r="C65" t="str">
            <v>Витражный блок ВТ5.4л (1100х6430(h)),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67">
          <cell r="C67" t="str">
            <v>Изготовление и монтаж витражных конструкций из "холодного" алюминиевого профиля. ВТ6</v>
          </cell>
        </row>
        <row r="68">
          <cell r="C68" t="str">
            <v>Витражный блок ВТ6 (2300х53400(h)),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70">
          <cell r="C70" t="str">
            <v>Изготовление и монтаж витражных конструкций из "холодного" алюминиевого профиля. ВТ7</v>
          </cell>
        </row>
        <row r="71">
          <cell r="C71" t="str">
            <v>Витражный блок ВТ7 (2300х53155(h)),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73">
          <cell r="C73" t="str">
            <v>Изготовление и монтаж витражных конструкций из "холодного" алюминиевого профиля. ВТ8/ВТ8л</v>
          </cell>
        </row>
        <row r="74">
          <cell r="C74" t="str">
            <v>Витражный блок ВТ8.1 (3000х53400(h)),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76">
          <cell r="C76" t="str">
            <v>Витражный блок ВТ8.2 (1200х53400(h)),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78">
          <cell r="C78" t="str">
            <v>Витражный блок ВТ8.1л (3000х53400(h)),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80">
          <cell r="C80" t="str">
            <v>Витражный блок ВТ8.2л (1200х53400(h)),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82">
          <cell r="C82" t="str">
            <v>Изготовление и монтаж витражных конструкций из "холодного" алюминиевого профиля. ВТ9</v>
          </cell>
        </row>
        <row r="83">
          <cell r="C83" t="str">
            <v>Витражный блок ВТ9 (5510х53400(h)),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    </cell>
        </row>
        <row r="85">
          <cell r="C85" t="str">
            <v>Изготовление и монтаж витражных конструкций из "холодного" алюминиевого профиля. ВТ10</v>
          </cell>
        </row>
        <row r="86">
          <cell r="C86" t="str">
            <v>Витражный блок ВТ10 (5300х45000(h)),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    </cell>
        </row>
        <row r="88">
          <cell r="C88" t="str">
            <v>Изготовление и монтаж витражных конструкций из "холодного" алюминиевого профиля. ВТ11/ВТ11л</v>
          </cell>
        </row>
        <row r="89">
          <cell r="C89" t="str">
            <v>Витражный блок ВТ11.1 (6150х45000(h)),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    </cell>
        </row>
        <row r="91">
          <cell r="C91" t="str">
            <v>Витражный блок ВТ11.2 (1100х45000(h)),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    </cell>
        </row>
        <row r="93">
          <cell r="C93" t="str">
            <v>Витражный блок ВТ11.1л (6150х45000(h)),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    </cell>
        </row>
        <row r="95">
          <cell r="C95" t="str">
            <v>Витражный блок ВТ11.2л (1100х45000(h)),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    </cell>
        </row>
        <row r="97">
          <cell r="C97" t="str">
            <v>Изготовление и монтаж витражных конструкций из "холодного" алюминиевого профиля. ВТ12</v>
          </cell>
        </row>
        <row r="98">
          <cell r="C98" t="str">
            <v>Витражный блок ВТ12.1 (7000х53400(h)),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    </cell>
        </row>
        <row r="100">
          <cell r="C100" t="str">
            <v>Витражный блок ВТ12.2 (1200х53400(h)),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    </cell>
        </row>
        <row r="102">
          <cell r="C102" t="str">
            <v>Витражный блок ВТ12.3 (1200х53400(h)),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    </cell>
        </row>
        <row r="104">
          <cell r="C104" t="str">
            <v>Изготовление и монтаж витражных конструкций из "холодного" алюминиевого профиля. ВТ13</v>
          </cell>
        </row>
        <row r="105">
          <cell r="C105" t="str">
            <v>Витражный блок ВТ13.1 (8400х53400(h)),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    </cell>
        </row>
        <row r="107">
          <cell r="C107" t="str">
            <v>Витражный блок ВТ13.2 (1200х53400(h)),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    </cell>
        </row>
        <row r="109">
          <cell r="C109" t="str">
            <v>Витражный блок ВТ13.3 (1200х53400(h)),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    </cell>
        </row>
        <row r="111">
          <cell r="C111" t="str">
            <v>Изготовление и монтаж витражных конструкций из "холодного" алюминиевого профиля. ВТ14</v>
          </cell>
        </row>
        <row r="112">
          <cell r="C112" t="str">
            <v>Витражный блок ВТ14.1 (3150х44755(h)),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    </cell>
        </row>
        <row r="114">
          <cell r="C114" t="str">
            <v>Витражный блок ВТ14.2 (1100х44755(h)),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    </cell>
        </row>
        <row r="116">
          <cell r="C116" t="str">
            <v>Изготовление и монтаж витражных конструкций из "холодного" алюминиевого профиля. ВТ15</v>
          </cell>
        </row>
        <row r="117">
          <cell r="C117" t="str">
            <v>Витражный блок ВТ15 (2300х45000(h)),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148"/>
  <sheetViews>
    <sheetView tabSelected="1" workbookViewId="0">
      <selection activeCell="M124" sqref="M124"/>
    </sheetView>
  </sheetViews>
  <sheetFormatPr defaultRowHeight="15" x14ac:dyDescent="0.2"/>
  <cols>
    <col min="1" max="1" width="7.28515625" style="3" customWidth="1"/>
    <col min="2" max="2" width="52.42578125" style="37" customWidth="1"/>
    <col min="3" max="3" width="9.140625" style="3"/>
    <col min="4" max="4" width="11.85546875" style="42" customWidth="1"/>
    <col min="5" max="5" width="14.5703125" style="3" customWidth="1"/>
    <col min="6" max="6" width="15.5703125" style="3" customWidth="1"/>
    <col min="7" max="7" width="14.5703125" style="3" customWidth="1"/>
    <col min="8" max="8" width="15.85546875" style="3" customWidth="1"/>
    <col min="9" max="9" width="15.5703125" style="3" customWidth="1"/>
    <col min="10" max="10" width="15.42578125" style="3" customWidth="1"/>
    <col min="11" max="11" width="21.5703125" style="3" customWidth="1"/>
    <col min="12" max="16384" width="9.140625" style="3"/>
  </cols>
  <sheetData>
    <row r="2" spans="1:11" x14ac:dyDescent="0.2">
      <c r="A2" s="1"/>
      <c r="B2" s="33"/>
      <c r="C2" s="2"/>
      <c r="D2" s="39"/>
      <c r="H2" s="4"/>
      <c r="I2" s="2"/>
      <c r="J2" s="2"/>
      <c r="K2" s="2"/>
    </row>
    <row r="3" spans="1:11" x14ac:dyDescent="0.2">
      <c r="A3" s="1"/>
      <c r="B3" s="33"/>
      <c r="C3" s="2"/>
      <c r="D3" s="39"/>
      <c r="H3" s="4"/>
      <c r="I3" s="2"/>
      <c r="J3" s="2"/>
      <c r="K3" s="2"/>
    </row>
    <row r="4" spans="1:11" ht="15.75" x14ac:dyDescent="0.2">
      <c r="A4" s="5" t="s">
        <v>0</v>
      </c>
      <c r="B4" s="34"/>
      <c r="C4" s="6"/>
      <c r="D4" s="40"/>
      <c r="E4" s="7"/>
      <c r="F4" s="7"/>
      <c r="G4" s="8"/>
      <c r="H4" s="9"/>
      <c r="I4" s="8"/>
      <c r="J4" s="8"/>
      <c r="K4" s="8"/>
    </row>
    <row r="5" spans="1:11" ht="15.75" x14ac:dyDescent="0.2">
      <c r="A5" s="5"/>
      <c r="B5" s="34"/>
      <c r="C5" s="6"/>
      <c r="D5" s="40"/>
      <c r="E5" s="7"/>
      <c r="F5" s="7"/>
      <c r="G5" s="8"/>
      <c r="H5" s="9"/>
      <c r="I5" s="8"/>
      <c r="J5" s="8"/>
      <c r="K5" s="8"/>
    </row>
    <row r="6" spans="1:11" ht="15.75" x14ac:dyDescent="0.2">
      <c r="A6" s="10"/>
      <c r="B6" s="35"/>
      <c r="C6" s="11"/>
      <c r="D6" s="41"/>
      <c r="E6" s="7"/>
      <c r="F6" s="7"/>
      <c r="G6" s="8"/>
      <c r="H6" s="9"/>
      <c r="I6" s="8"/>
      <c r="J6" s="8"/>
      <c r="K6" s="8"/>
    </row>
    <row r="7" spans="1:11" ht="15.75" customHeight="1" x14ac:dyDescent="0.2">
      <c r="A7" s="79" t="s">
        <v>1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39" customHeight="1" x14ac:dyDescent="0.2">
      <c r="A8" s="80" t="s">
        <v>102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45" customHeight="1" x14ac:dyDescent="0.2">
      <c r="A9" s="81" t="s">
        <v>2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32.25" customHeight="1" x14ac:dyDescent="0.2">
      <c r="A10" s="81" t="s">
        <v>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5.75" x14ac:dyDescent="0.2">
      <c r="A11" s="85" t="s">
        <v>4</v>
      </c>
      <c r="B11" s="86" t="s">
        <v>5</v>
      </c>
      <c r="C11" s="86" t="s">
        <v>6</v>
      </c>
      <c r="D11" s="88" t="s">
        <v>12</v>
      </c>
      <c r="E11" s="84" t="s">
        <v>7</v>
      </c>
      <c r="F11" s="84"/>
      <c r="G11" s="84"/>
      <c r="H11" s="84" t="s">
        <v>8</v>
      </c>
      <c r="I11" s="84"/>
      <c r="J11" s="84"/>
      <c r="K11" s="82" t="s">
        <v>15</v>
      </c>
    </row>
    <row r="12" spans="1:11" ht="15.75" x14ac:dyDescent="0.2">
      <c r="A12" s="85"/>
      <c r="B12" s="87"/>
      <c r="C12" s="86"/>
      <c r="D12" s="88"/>
      <c r="E12" s="12" t="s">
        <v>9</v>
      </c>
      <c r="F12" s="12" t="s">
        <v>10</v>
      </c>
      <c r="G12" s="12" t="s">
        <v>11</v>
      </c>
      <c r="H12" s="12" t="s">
        <v>9</v>
      </c>
      <c r="I12" s="12" t="s">
        <v>10</v>
      </c>
      <c r="J12" s="12" t="s">
        <v>11</v>
      </c>
      <c r="K12" s="83"/>
    </row>
    <row r="13" spans="1:11" ht="62.25" customHeight="1" x14ac:dyDescent="0.2">
      <c r="A13" s="45">
        <v>1</v>
      </c>
      <c r="B13" s="45" t="str">
        <f>[1]Витраж!C20</f>
        <v>Изготовление и монтаж витражных конструкций из "холодного" алюминиевого профиля. ВТ1/ВТ1л</v>
      </c>
      <c r="C13" s="45" t="s">
        <v>91</v>
      </c>
      <c r="D13" s="46">
        <v>648</v>
      </c>
      <c r="E13" s="47"/>
      <c r="F13" s="47"/>
      <c r="G13" s="48"/>
      <c r="H13" s="49">
        <f t="shared" ref="H13:I13" si="0">H15+H17+H19+H21</f>
        <v>0</v>
      </c>
      <c r="I13" s="49">
        <f t="shared" si="0"/>
        <v>0</v>
      </c>
      <c r="J13" s="49">
        <f>J15+J17+J19+J21</f>
        <v>0</v>
      </c>
      <c r="K13" s="44"/>
    </row>
    <row r="14" spans="1:11" ht="66.75" customHeight="1" x14ac:dyDescent="0.2">
      <c r="A14" s="76"/>
      <c r="B14" s="74" t="str">
        <f>[1]Витраж!C21</f>
        <v>Витражный блок ВТ1.1 (6100х45000(h)),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14" s="50" t="s">
        <v>90</v>
      </c>
      <c r="D14" s="51">
        <v>1</v>
      </c>
      <c r="E14" s="50"/>
      <c r="F14" s="50"/>
      <c r="G14" s="50"/>
      <c r="H14" s="50"/>
      <c r="I14" s="50"/>
      <c r="J14" s="50"/>
      <c r="K14" s="50"/>
    </row>
    <row r="15" spans="1:11" ht="90.75" customHeight="1" x14ac:dyDescent="0.2">
      <c r="A15" s="77"/>
      <c r="B15" s="89"/>
      <c r="C15" s="50" t="s">
        <v>91</v>
      </c>
      <c r="D15" s="51">
        <v>274.5</v>
      </c>
      <c r="E15" s="50"/>
      <c r="F15" s="50"/>
      <c r="G15" s="50">
        <f>E15+F15</f>
        <v>0</v>
      </c>
      <c r="H15" s="50">
        <f>D15*E15</f>
        <v>0</v>
      </c>
      <c r="I15" s="50">
        <f>D15*F15</f>
        <v>0</v>
      </c>
      <c r="J15" s="50">
        <f>SUM(H15:I15)</f>
        <v>0</v>
      </c>
      <c r="K15" s="50"/>
    </row>
    <row r="16" spans="1:11" ht="78" customHeight="1" x14ac:dyDescent="0.2">
      <c r="A16" s="76"/>
      <c r="B16" s="74" t="str">
        <f>[1]Витраж!C23</f>
        <v>Витражный блок ВТ1.2 (1100х45000(h)),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16" s="50" t="s">
        <v>90</v>
      </c>
      <c r="D16" s="51">
        <v>1</v>
      </c>
      <c r="E16" s="50"/>
      <c r="F16" s="50"/>
      <c r="G16" s="50"/>
      <c r="H16" s="50"/>
      <c r="I16" s="50"/>
      <c r="J16" s="50"/>
      <c r="K16" s="50"/>
    </row>
    <row r="17" spans="1:11" ht="101.25" customHeight="1" x14ac:dyDescent="0.2">
      <c r="A17" s="77"/>
      <c r="B17" s="89"/>
      <c r="C17" s="50" t="s">
        <v>91</v>
      </c>
      <c r="D17" s="51">
        <v>49.5</v>
      </c>
      <c r="E17" s="50"/>
      <c r="F17" s="50"/>
      <c r="G17" s="50">
        <f>E17+F17</f>
        <v>0</v>
      </c>
      <c r="H17" s="50">
        <f>D17*E17</f>
        <v>0</v>
      </c>
      <c r="I17" s="50">
        <f>D17*F17</f>
        <v>0</v>
      </c>
      <c r="J17" s="50">
        <f>SUM(H17:I17)</f>
        <v>0</v>
      </c>
      <c r="K17" s="50"/>
    </row>
    <row r="18" spans="1:11" ht="66.75" customHeight="1" x14ac:dyDescent="0.2">
      <c r="A18" s="76"/>
      <c r="B18" s="74" t="str">
        <f>[1]Витраж!C25</f>
        <v>Витражный блок ВТ1.1л (6100х45000(h)),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18" s="50" t="s">
        <v>90</v>
      </c>
      <c r="D18" s="51">
        <v>1</v>
      </c>
      <c r="E18" s="50"/>
      <c r="F18" s="50"/>
      <c r="G18" s="50"/>
      <c r="H18" s="50"/>
      <c r="I18" s="50"/>
      <c r="J18" s="50"/>
      <c r="K18" s="50"/>
    </row>
    <row r="19" spans="1:11" ht="90.75" customHeight="1" x14ac:dyDescent="0.2">
      <c r="A19" s="77"/>
      <c r="B19" s="89"/>
      <c r="C19" s="50" t="s">
        <v>91</v>
      </c>
      <c r="D19" s="51">
        <v>274.5</v>
      </c>
      <c r="E19" s="50"/>
      <c r="F19" s="50"/>
      <c r="G19" s="50">
        <f>E19+F19</f>
        <v>0</v>
      </c>
      <c r="H19" s="50">
        <f>D19*E19</f>
        <v>0</v>
      </c>
      <c r="I19" s="50">
        <f>D19*F19</f>
        <v>0</v>
      </c>
      <c r="J19" s="50">
        <f>SUM(H19:I19)</f>
        <v>0</v>
      </c>
      <c r="K19" s="50"/>
    </row>
    <row r="20" spans="1:11" ht="78" customHeight="1" x14ac:dyDescent="0.2">
      <c r="A20" s="76"/>
      <c r="B20" s="74" t="str">
        <f>[1]Витраж!C27</f>
        <v>Витражный блок ВТ1.2л (1100х45000(h)),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20" s="50" t="s">
        <v>90</v>
      </c>
      <c r="D20" s="51">
        <v>1</v>
      </c>
      <c r="E20" s="50"/>
      <c r="F20" s="50"/>
      <c r="G20" s="50"/>
      <c r="H20" s="50"/>
      <c r="I20" s="50"/>
      <c r="J20" s="50"/>
      <c r="K20" s="50"/>
    </row>
    <row r="21" spans="1:11" ht="101.25" customHeight="1" x14ac:dyDescent="0.2">
      <c r="A21" s="77"/>
      <c r="B21" s="89"/>
      <c r="C21" s="50" t="s">
        <v>91</v>
      </c>
      <c r="D21" s="51">
        <v>49.5</v>
      </c>
      <c r="E21" s="50"/>
      <c r="F21" s="50"/>
      <c r="G21" s="50">
        <f>E21+F21</f>
        <v>0</v>
      </c>
      <c r="H21" s="50">
        <f>D21*E21</f>
        <v>0</v>
      </c>
      <c r="I21" s="50">
        <f>D21*F21</f>
        <v>0</v>
      </c>
      <c r="J21" s="50">
        <f>SUM(H21:I21)</f>
        <v>0</v>
      </c>
      <c r="K21" s="50"/>
    </row>
    <row r="22" spans="1:11" ht="45" x14ac:dyDescent="0.2">
      <c r="A22" s="52">
        <v>2</v>
      </c>
      <c r="B22" s="53" t="s">
        <v>95</v>
      </c>
      <c r="C22" s="52" t="s">
        <v>91</v>
      </c>
      <c r="D22" s="58">
        <v>387</v>
      </c>
      <c r="E22" s="50"/>
      <c r="F22" s="50"/>
      <c r="G22" s="50"/>
      <c r="H22" s="52">
        <f t="shared" ref="H22:I22" si="1">H24</f>
        <v>0</v>
      </c>
      <c r="I22" s="52">
        <f t="shared" si="1"/>
        <v>0</v>
      </c>
      <c r="J22" s="52">
        <f>J24</f>
        <v>0</v>
      </c>
      <c r="K22" s="50"/>
    </row>
    <row r="23" spans="1:11" ht="81" customHeight="1" x14ac:dyDescent="0.2">
      <c r="A23" s="76"/>
      <c r="B23" s="74" t="s">
        <v>96</v>
      </c>
      <c r="C23" s="50" t="s">
        <v>90</v>
      </c>
      <c r="D23" s="51">
        <v>2</v>
      </c>
      <c r="E23" s="50"/>
      <c r="F23" s="50"/>
      <c r="G23" s="50"/>
      <c r="H23" s="50"/>
      <c r="I23" s="50"/>
      <c r="J23" s="50"/>
      <c r="K23" s="50"/>
    </row>
    <row r="24" spans="1:11" ht="84" customHeight="1" x14ac:dyDescent="0.2">
      <c r="A24" s="77"/>
      <c r="B24" s="75"/>
      <c r="C24" s="50" t="s">
        <v>91</v>
      </c>
      <c r="D24" s="51">
        <v>387</v>
      </c>
      <c r="E24" s="50"/>
      <c r="F24" s="50"/>
      <c r="G24" s="50">
        <f>E24+F24</f>
        <v>0</v>
      </c>
      <c r="H24" s="50">
        <f>D24*E24</f>
        <v>0</v>
      </c>
      <c r="I24" s="50">
        <f>D24*F24</f>
        <v>0</v>
      </c>
      <c r="J24" s="50">
        <f>SUM(H24:I24)</f>
        <v>0</v>
      </c>
      <c r="K24" s="50"/>
    </row>
    <row r="25" spans="1:11" ht="45" x14ac:dyDescent="0.2">
      <c r="A25" s="52">
        <v>3</v>
      </c>
      <c r="B25" s="53" t="s">
        <v>97</v>
      </c>
      <c r="C25" s="52" t="s">
        <v>91</v>
      </c>
      <c r="D25" s="58">
        <v>376.1</v>
      </c>
      <c r="E25" s="50"/>
      <c r="F25" s="50"/>
      <c r="G25" s="50"/>
      <c r="H25" s="52">
        <f t="shared" ref="H25:I25" si="2">H27+H29+H31+H33</f>
        <v>0</v>
      </c>
      <c r="I25" s="52">
        <f t="shared" si="2"/>
        <v>0</v>
      </c>
      <c r="J25" s="52">
        <f>J27+J29+J31+J33</f>
        <v>0</v>
      </c>
      <c r="K25" s="50"/>
    </row>
    <row r="26" spans="1:11" ht="89.25" customHeight="1" x14ac:dyDescent="0.2">
      <c r="A26" s="76"/>
      <c r="B26" s="92" t="s">
        <v>98</v>
      </c>
      <c r="C26" s="50" t="s">
        <v>90</v>
      </c>
      <c r="D26" s="51">
        <v>1</v>
      </c>
      <c r="E26" s="50"/>
      <c r="F26" s="50"/>
      <c r="G26" s="50"/>
      <c r="H26" s="50"/>
      <c r="I26" s="50"/>
      <c r="J26" s="50"/>
      <c r="K26" s="50"/>
    </row>
    <row r="27" spans="1:11" ht="75.75" customHeight="1" x14ac:dyDescent="0.2">
      <c r="A27" s="77"/>
      <c r="B27" s="89"/>
      <c r="C27" s="50" t="s">
        <v>91</v>
      </c>
      <c r="D27" s="51">
        <v>138.80000000000001</v>
      </c>
      <c r="E27" s="50"/>
      <c r="F27" s="50"/>
      <c r="G27" s="50">
        <f>E27+F27</f>
        <v>0</v>
      </c>
      <c r="H27" s="50">
        <f>D27*E27</f>
        <v>0</v>
      </c>
      <c r="I27" s="50">
        <f>D27*F27</f>
        <v>0</v>
      </c>
      <c r="J27" s="50">
        <f>SUM(H27:I27)</f>
        <v>0</v>
      </c>
      <c r="K27" s="50"/>
    </row>
    <row r="28" spans="1:11" ht="86.25" customHeight="1" x14ac:dyDescent="0.2">
      <c r="A28" s="76"/>
      <c r="B28" s="92" t="s">
        <v>99</v>
      </c>
      <c r="C28" s="50" t="s">
        <v>90</v>
      </c>
      <c r="D28" s="51">
        <v>1</v>
      </c>
      <c r="E28" s="50"/>
      <c r="F28" s="50"/>
      <c r="G28" s="50"/>
      <c r="H28" s="50"/>
      <c r="I28" s="50"/>
      <c r="J28" s="50"/>
      <c r="K28" s="50"/>
    </row>
    <row r="29" spans="1:11" ht="82.5" customHeight="1" x14ac:dyDescent="0.2">
      <c r="A29" s="77"/>
      <c r="B29" s="89"/>
      <c r="C29" s="50" t="s">
        <v>91</v>
      </c>
      <c r="D29" s="51">
        <v>49.25</v>
      </c>
      <c r="E29" s="50"/>
      <c r="F29" s="50"/>
      <c r="G29" s="50">
        <f>E29+F29</f>
        <v>0</v>
      </c>
      <c r="H29" s="50">
        <f>D29*E29</f>
        <v>0</v>
      </c>
      <c r="I29" s="50">
        <f>D29*F29</f>
        <v>0</v>
      </c>
      <c r="J29" s="50">
        <f>SUM(H29:I29)</f>
        <v>0</v>
      </c>
      <c r="K29" s="50"/>
    </row>
    <row r="30" spans="1:11" ht="82.5" customHeight="1" x14ac:dyDescent="0.2">
      <c r="A30" s="76"/>
      <c r="B30" s="92" t="s">
        <v>100</v>
      </c>
      <c r="C30" s="50" t="s">
        <v>90</v>
      </c>
      <c r="D30" s="51">
        <v>1</v>
      </c>
      <c r="E30" s="50"/>
      <c r="F30" s="50"/>
      <c r="G30" s="50"/>
      <c r="H30" s="50"/>
      <c r="I30" s="50"/>
      <c r="J30" s="50"/>
      <c r="K30" s="50"/>
    </row>
    <row r="31" spans="1:11" ht="90.75" customHeight="1" x14ac:dyDescent="0.2">
      <c r="A31" s="77"/>
      <c r="B31" s="89"/>
      <c r="C31" s="50" t="s">
        <v>91</v>
      </c>
      <c r="D31" s="51">
        <v>138.80000000000001</v>
      </c>
      <c r="E31" s="50"/>
      <c r="F31" s="50"/>
      <c r="G31" s="50">
        <f>E31+F31</f>
        <v>0</v>
      </c>
      <c r="H31" s="50">
        <f>D31*E31</f>
        <v>0</v>
      </c>
      <c r="I31" s="50">
        <f>D31*F31</f>
        <v>0</v>
      </c>
      <c r="J31" s="50">
        <f>SUM(H31:I31)</f>
        <v>0</v>
      </c>
      <c r="K31" s="50"/>
    </row>
    <row r="32" spans="1:11" ht="82.5" customHeight="1" x14ac:dyDescent="0.2">
      <c r="A32" s="76"/>
      <c r="B32" s="92" t="s">
        <v>101</v>
      </c>
      <c r="C32" s="50" t="s">
        <v>90</v>
      </c>
      <c r="D32" s="51">
        <v>1</v>
      </c>
      <c r="E32" s="50"/>
      <c r="F32" s="50"/>
      <c r="G32" s="50"/>
      <c r="H32" s="50"/>
      <c r="I32" s="50"/>
      <c r="J32" s="50"/>
      <c r="K32" s="50"/>
    </row>
    <row r="33" spans="1:11" ht="90.75" customHeight="1" x14ac:dyDescent="0.2">
      <c r="A33" s="77"/>
      <c r="B33" s="89"/>
      <c r="C33" s="50" t="s">
        <v>91</v>
      </c>
      <c r="D33" s="51">
        <v>49.25</v>
      </c>
      <c r="E33" s="50"/>
      <c r="F33" s="50"/>
      <c r="G33" s="50">
        <f>E33+F33</f>
        <v>0</v>
      </c>
      <c r="H33" s="50">
        <f>D33*E33</f>
        <v>0</v>
      </c>
      <c r="I33" s="50">
        <f>D33*F33</f>
        <v>0</v>
      </c>
      <c r="J33" s="50">
        <f>SUM(H33:I33)</f>
        <v>0</v>
      </c>
      <c r="K33" s="50"/>
    </row>
    <row r="34" spans="1:11" ht="42.75" customHeight="1" x14ac:dyDescent="0.2">
      <c r="A34" s="52">
        <v>4</v>
      </c>
      <c r="B34" s="64" t="str">
        <f>[1]Витраж!C41</f>
        <v>Изготовление и монтаж витражных конструкций из "холодного" алюминиевого профиля. ВТ4/ВТ4л</v>
      </c>
      <c r="C34" s="52" t="s">
        <v>91</v>
      </c>
      <c r="D34" s="58">
        <v>376.1</v>
      </c>
      <c r="E34" s="50"/>
      <c r="F34" s="50"/>
      <c r="G34" s="50"/>
      <c r="H34" s="52">
        <f t="shared" ref="H34:I34" si="3">H36+H38+H40+H42</f>
        <v>0</v>
      </c>
      <c r="I34" s="52">
        <f t="shared" si="3"/>
        <v>0</v>
      </c>
      <c r="J34" s="52">
        <f>J36+J38+J40+J42</f>
        <v>0</v>
      </c>
      <c r="K34" s="50"/>
    </row>
    <row r="35" spans="1:11" ht="83.25" customHeight="1" x14ac:dyDescent="0.2">
      <c r="A35" s="76"/>
      <c r="B35" s="74" t="str">
        <f>[1]Витраж!C42</f>
        <v>Витражный блок ВТ4.1 (3100х44775(h)),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35" s="50" t="s">
        <v>90</v>
      </c>
      <c r="D35" s="51">
        <v>1</v>
      </c>
      <c r="E35" s="50"/>
      <c r="F35" s="50"/>
      <c r="G35" s="50"/>
      <c r="H35" s="50"/>
      <c r="I35" s="50"/>
      <c r="J35" s="50"/>
      <c r="K35" s="50"/>
    </row>
    <row r="36" spans="1:11" ht="88.5" customHeight="1" x14ac:dyDescent="0.2">
      <c r="A36" s="77"/>
      <c r="B36" s="89"/>
      <c r="C36" s="50" t="s">
        <v>91</v>
      </c>
      <c r="D36" s="51">
        <v>138.80000000000001</v>
      </c>
      <c r="E36" s="50"/>
      <c r="F36" s="50"/>
      <c r="G36" s="50">
        <f>E36+F36</f>
        <v>0</v>
      </c>
      <c r="H36" s="50">
        <f>D36*E36</f>
        <v>0</v>
      </c>
      <c r="I36" s="50">
        <f>D36*F36</f>
        <v>0</v>
      </c>
      <c r="J36" s="50">
        <f>SUM(H36:I36)</f>
        <v>0</v>
      </c>
      <c r="K36" s="50"/>
    </row>
    <row r="37" spans="1:11" ht="81.75" customHeight="1" x14ac:dyDescent="0.2">
      <c r="A37" s="76"/>
      <c r="B37" s="74" t="str">
        <f>[1]Витраж!C44</f>
        <v>Витражный блок ВТ4.2 (1100х44775(h)),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37" s="50" t="s">
        <v>90</v>
      </c>
      <c r="D37" s="51">
        <v>1</v>
      </c>
      <c r="E37" s="50"/>
      <c r="F37" s="50"/>
      <c r="G37" s="50"/>
      <c r="H37" s="50"/>
      <c r="I37" s="50"/>
      <c r="J37" s="50"/>
      <c r="K37" s="50"/>
    </row>
    <row r="38" spans="1:11" ht="97.5" customHeight="1" x14ac:dyDescent="0.2">
      <c r="A38" s="77"/>
      <c r="B38" s="89"/>
      <c r="C38" s="50" t="s">
        <v>91</v>
      </c>
      <c r="D38" s="51">
        <v>49.25</v>
      </c>
      <c r="E38" s="50"/>
      <c r="F38" s="50"/>
      <c r="G38" s="50">
        <f>E38+F38</f>
        <v>0</v>
      </c>
      <c r="H38" s="50">
        <f>D38*E38</f>
        <v>0</v>
      </c>
      <c r="I38" s="50">
        <f>D38*F38</f>
        <v>0</v>
      </c>
      <c r="J38" s="50">
        <f>SUM(H38:I38)</f>
        <v>0</v>
      </c>
      <c r="K38" s="50"/>
    </row>
    <row r="39" spans="1:11" ht="96.75" customHeight="1" x14ac:dyDescent="0.2">
      <c r="A39" s="76"/>
      <c r="B39" s="74" t="str">
        <f>[1]Витраж!C46</f>
        <v>Витражный блок ВТ4.1л (3100х44775(h)),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39" s="50" t="s">
        <v>90</v>
      </c>
      <c r="D39" s="51">
        <v>1</v>
      </c>
      <c r="E39" s="50"/>
      <c r="F39" s="50"/>
      <c r="G39" s="50"/>
      <c r="H39" s="50"/>
      <c r="I39" s="50"/>
      <c r="J39" s="50"/>
      <c r="K39" s="50"/>
    </row>
    <row r="40" spans="1:11" ht="82.5" customHeight="1" x14ac:dyDescent="0.2">
      <c r="A40" s="77"/>
      <c r="B40" s="89"/>
      <c r="C40" s="50" t="s">
        <v>91</v>
      </c>
      <c r="D40" s="51">
        <v>138.80000000000001</v>
      </c>
      <c r="E40" s="50"/>
      <c r="F40" s="50"/>
      <c r="G40" s="50">
        <f>E40+F40</f>
        <v>0</v>
      </c>
      <c r="H40" s="50">
        <f>D40*E40</f>
        <v>0</v>
      </c>
      <c r="I40" s="50">
        <f>D40*F40</f>
        <v>0</v>
      </c>
      <c r="J40" s="50">
        <f>SUM(H40:I40)</f>
        <v>0</v>
      </c>
      <c r="K40" s="50"/>
    </row>
    <row r="41" spans="1:11" ht="84.75" customHeight="1" x14ac:dyDescent="0.2">
      <c r="A41" s="76"/>
      <c r="B41" s="74" t="str">
        <f>[1]Витраж!C48</f>
        <v>Витражный блок ВТ4.2л (1100х44775(h)),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41" s="50" t="s">
        <v>90</v>
      </c>
      <c r="D41" s="51">
        <v>1</v>
      </c>
      <c r="E41" s="50"/>
      <c r="F41" s="50"/>
      <c r="G41" s="50"/>
      <c r="H41" s="50"/>
      <c r="I41" s="50"/>
      <c r="J41" s="50"/>
      <c r="K41" s="50"/>
    </row>
    <row r="42" spans="1:11" ht="99" customHeight="1" x14ac:dyDescent="0.2">
      <c r="A42" s="77"/>
      <c r="B42" s="89"/>
      <c r="C42" s="50" t="s">
        <v>91</v>
      </c>
      <c r="D42" s="51">
        <v>49.25</v>
      </c>
      <c r="E42" s="50"/>
      <c r="F42" s="50"/>
      <c r="G42" s="50">
        <f>E42+F42</f>
        <v>0</v>
      </c>
      <c r="H42" s="50">
        <f>D42*E42</f>
        <v>0</v>
      </c>
      <c r="I42" s="50">
        <f>D42*F42</f>
        <v>0</v>
      </c>
      <c r="J42" s="50">
        <f>SUM(H42:I42)</f>
        <v>0</v>
      </c>
      <c r="K42" s="50"/>
    </row>
    <row r="43" spans="1:11" ht="45.75" customHeight="1" x14ac:dyDescent="0.2">
      <c r="A43" s="52">
        <v>5</v>
      </c>
      <c r="B43" s="64" t="str">
        <f>[1]Витраж!C50</f>
        <v>Изготовление и монтаж витражных конструкций из "холодного" алюминиевого профиля. ВТ5/ВТ5л</v>
      </c>
      <c r="C43" s="50" t="s">
        <v>91</v>
      </c>
      <c r="D43" s="58">
        <v>1239.68</v>
      </c>
      <c r="E43" s="50"/>
      <c r="F43" s="50"/>
      <c r="G43" s="50"/>
      <c r="H43" s="52">
        <f t="shared" ref="H43:I43" si="4">H45+H47+H49+H51+H53+H55+H57+H59</f>
        <v>0</v>
      </c>
      <c r="I43" s="52">
        <f t="shared" si="4"/>
        <v>0</v>
      </c>
      <c r="J43" s="52">
        <f>J45+J47+J49+J51+J53+J55+J57+J59</f>
        <v>0</v>
      </c>
      <c r="K43" s="50"/>
    </row>
    <row r="44" spans="1:11" ht="81.75" customHeight="1" x14ac:dyDescent="0.2">
      <c r="A44" s="76"/>
      <c r="B44" s="74" t="str">
        <f>[1]Витраж!C51</f>
        <v>Витражный блок ВТ5.1 (5295х45000(h)),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44" s="50" t="s">
        <v>90</v>
      </c>
      <c r="D44" s="51">
        <v>1</v>
      </c>
      <c r="E44" s="50"/>
      <c r="F44" s="50"/>
      <c r="G44" s="50"/>
      <c r="H44" s="50"/>
      <c r="I44" s="50"/>
      <c r="J44" s="50"/>
      <c r="K44" s="50"/>
    </row>
    <row r="45" spans="1:11" ht="87" customHeight="1" x14ac:dyDescent="0.2">
      <c r="A45" s="77"/>
      <c r="B45" s="89"/>
      <c r="C45" s="50" t="s">
        <v>91</v>
      </c>
      <c r="D45" s="51">
        <v>238.28</v>
      </c>
      <c r="E45" s="50"/>
      <c r="F45" s="50"/>
      <c r="G45" s="50">
        <f>E45+F45</f>
        <v>0</v>
      </c>
      <c r="H45" s="50">
        <f>D45*E45</f>
        <v>0</v>
      </c>
      <c r="I45" s="50">
        <f>D45*F45</f>
        <v>0</v>
      </c>
      <c r="J45" s="50">
        <f>SUM(H45:I45)</f>
        <v>0</v>
      </c>
      <c r="K45" s="50"/>
    </row>
    <row r="46" spans="1:11" ht="78.75" customHeight="1" x14ac:dyDescent="0.2">
      <c r="A46" s="76"/>
      <c r="B46" s="74" t="str">
        <f>[1]Витраж!C53</f>
        <v>Витражный блок ВТ5.2 (2548х53400(h)),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46" s="50" t="s">
        <v>90</v>
      </c>
      <c r="D46" s="51">
        <v>1</v>
      </c>
      <c r="E46" s="50"/>
      <c r="F46" s="50"/>
      <c r="G46" s="50"/>
      <c r="H46" s="50"/>
      <c r="I46" s="50"/>
      <c r="J46" s="50"/>
      <c r="K46" s="50"/>
    </row>
    <row r="47" spans="1:11" ht="90.75" customHeight="1" x14ac:dyDescent="0.2">
      <c r="A47" s="77"/>
      <c r="B47" s="89"/>
      <c r="C47" s="50" t="s">
        <v>91</v>
      </c>
      <c r="D47" s="51">
        <v>136.06</v>
      </c>
      <c r="E47" s="50"/>
      <c r="F47" s="50"/>
      <c r="G47" s="50">
        <f>E47+F47</f>
        <v>0</v>
      </c>
      <c r="H47" s="50">
        <f>D47*E47</f>
        <v>0</v>
      </c>
      <c r="I47" s="50">
        <f>D47*F47</f>
        <v>0</v>
      </c>
      <c r="J47" s="50">
        <f>SUM(H47:I47)</f>
        <v>0</v>
      </c>
      <c r="K47" s="50"/>
    </row>
    <row r="48" spans="1:11" ht="101.25" customHeight="1" x14ac:dyDescent="0.2">
      <c r="A48" s="76"/>
      <c r="B48" s="74" t="str">
        <f>[1]Витраж!C55</f>
        <v>Витражный блок ВТ5.3 (4465х53400(h)),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48" s="50" t="s">
        <v>90</v>
      </c>
      <c r="D48" s="51">
        <v>1</v>
      </c>
      <c r="E48" s="50"/>
      <c r="F48" s="50"/>
      <c r="G48" s="50"/>
      <c r="H48" s="50"/>
      <c r="I48" s="50"/>
      <c r="J48" s="50"/>
      <c r="K48" s="50"/>
    </row>
    <row r="49" spans="1:11" ht="78.75" customHeight="1" x14ac:dyDescent="0.2">
      <c r="A49" s="77"/>
      <c r="B49" s="89"/>
      <c r="C49" s="50" t="s">
        <v>91</v>
      </c>
      <c r="D49" s="51">
        <v>238.43</v>
      </c>
      <c r="E49" s="50"/>
      <c r="F49" s="50"/>
      <c r="G49" s="50">
        <f>E49+F49</f>
        <v>0</v>
      </c>
      <c r="H49" s="50">
        <f>D49*E49</f>
        <v>0</v>
      </c>
      <c r="I49" s="50">
        <f>D49*F49</f>
        <v>0</v>
      </c>
      <c r="J49" s="50">
        <f>SUM(H49:I49)</f>
        <v>0</v>
      </c>
      <c r="K49" s="50"/>
    </row>
    <row r="50" spans="1:11" ht="96" customHeight="1" x14ac:dyDescent="0.2">
      <c r="A50" s="76"/>
      <c r="B50" s="74" t="str">
        <f>[1]Витраж!C57</f>
        <v>Витражный блок ВТ5.4 (1100х6430(h)),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50" s="50" t="s">
        <v>90</v>
      </c>
      <c r="D50" s="51">
        <v>1</v>
      </c>
      <c r="E50" s="50"/>
      <c r="F50" s="50"/>
      <c r="G50" s="50"/>
      <c r="H50" s="50"/>
      <c r="I50" s="50"/>
      <c r="J50" s="50"/>
      <c r="K50" s="50"/>
    </row>
    <row r="51" spans="1:11" ht="72.75" customHeight="1" x14ac:dyDescent="0.2">
      <c r="A51" s="77"/>
      <c r="B51" s="89"/>
      <c r="C51" s="50" t="s">
        <v>91</v>
      </c>
      <c r="D51" s="51">
        <v>7.07</v>
      </c>
      <c r="E51" s="50"/>
      <c r="F51" s="50"/>
      <c r="G51" s="50">
        <f>E51+F51</f>
        <v>0</v>
      </c>
      <c r="H51" s="50">
        <f>D51*E51</f>
        <v>0</v>
      </c>
      <c r="I51" s="50">
        <f>D51*F51</f>
        <v>0</v>
      </c>
      <c r="J51" s="50">
        <f>SUM(H51:I51)</f>
        <v>0</v>
      </c>
      <c r="K51" s="50"/>
    </row>
    <row r="52" spans="1:11" ht="96.75" customHeight="1" x14ac:dyDescent="0.2">
      <c r="A52" s="76"/>
      <c r="B52" s="74" t="str">
        <f>[1]Витраж!C59</f>
        <v>Витражный блок ВТ5.1л (5295х45000(h)),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52" s="50" t="s">
        <v>90</v>
      </c>
      <c r="D52" s="51">
        <v>1</v>
      </c>
      <c r="E52" s="50"/>
      <c r="F52" s="50"/>
      <c r="G52" s="50"/>
      <c r="H52" s="50"/>
      <c r="I52" s="50"/>
      <c r="J52" s="50"/>
      <c r="K52" s="50"/>
    </row>
    <row r="53" spans="1:11" ht="78" customHeight="1" x14ac:dyDescent="0.2">
      <c r="A53" s="77"/>
      <c r="B53" s="89"/>
      <c r="C53" s="50" t="s">
        <v>91</v>
      </c>
      <c r="D53" s="51">
        <v>238.28</v>
      </c>
      <c r="E53" s="50"/>
      <c r="F53" s="50"/>
      <c r="G53" s="50">
        <f>E53+F53</f>
        <v>0</v>
      </c>
      <c r="H53" s="50">
        <f>D53*E53</f>
        <v>0</v>
      </c>
      <c r="I53" s="50">
        <f>D53*F53</f>
        <v>0</v>
      </c>
      <c r="J53" s="50">
        <f>SUM(H53:I53)</f>
        <v>0</v>
      </c>
      <c r="K53" s="50"/>
    </row>
    <row r="54" spans="1:11" ht="73.5" customHeight="1" x14ac:dyDescent="0.2">
      <c r="A54" s="76"/>
      <c r="B54" s="93" t="str">
        <f>[1]Витраж!C61</f>
        <v>Витражный блок ВТ5.2л (2548х53400(h)),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54" s="50" t="s">
        <v>90</v>
      </c>
      <c r="D54" s="51">
        <v>1</v>
      </c>
      <c r="E54" s="50"/>
      <c r="F54" s="50"/>
      <c r="G54" s="50"/>
      <c r="H54" s="50"/>
      <c r="I54" s="50"/>
      <c r="J54" s="50"/>
      <c r="K54" s="50"/>
    </row>
    <row r="55" spans="1:11" ht="83.25" customHeight="1" x14ac:dyDescent="0.2">
      <c r="A55" s="77"/>
      <c r="B55" s="94"/>
      <c r="C55" s="50" t="s">
        <v>91</v>
      </c>
      <c r="D55" s="51">
        <v>136.06</v>
      </c>
      <c r="E55" s="50"/>
      <c r="F55" s="50"/>
      <c r="G55" s="50">
        <f>E55+F55</f>
        <v>0</v>
      </c>
      <c r="H55" s="50">
        <f>D55*E55</f>
        <v>0</v>
      </c>
      <c r="I55" s="50">
        <f>D55*F55</f>
        <v>0</v>
      </c>
      <c r="J55" s="50">
        <f>SUM(H55:I55)</f>
        <v>0</v>
      </c>
      <c r="K55" s="50"/>
    </row>
    <row r="56" spans="1:11" ht="96.75" customHeight="1" x14ac:dyDescent="0.2">
      <c r="A56" s="76"/>
      <c r="B56" s="74" t="str">
        <f>[1]Витраж!C63</f>
        <v>Витражный блок ВТ5.3л (4465х53400(h)),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56" s="50" t="s">
        <v>90</v>
      </c>
      <c r="D56" s="51">
        <v>1</v>
      </c>
      <c r="E56" s="50"/>
      <c r="F56" s="50"/>
      <c r="G56" s="50"/>
      <c r="H56" s="50"/>
      <c r="I56" s="50"/>
      <c r="J56" s="50"/>
      <c r="K56" s="50"/>
    </row>
    <row r="57" spans="1:11" ht="78" customHeight="1" x14ac:dyDescent="0.2">
      <c r="A57" s="77"/>
      <c r="B57" s="89"/>
      <c r="C57" s="50" t="s">
        <v>91</v>
      </c>
      <c r="D57" s="51">
        <v>238.43</v>
      </c>
      <c r="E57" s="50"/>
      <c r="F57" s="50"/>
      <c r="G57" s="50">
        <f>E57+F57</f>
        <v>0</v>
      </c>
      <c r="H57" s="50">
        <f>D57*E57</f>
        <v>0</v>
      </c>
      <c r="I57" s="50">
        <f>D57*F57</f>
        <v>0</v>
      </c>
      <c r="J57" s="50">
        <f>SUM(H57:I57)</f>
        <v>0</v>
      </c>
      <c r="K57" s="50"/>
    </row>
    <row r="58" spans="1:11" ht="73.5" customHeight="1" x14ac:dyDescent="0.2">
      <c r="A58" s="76"/>
      <c r="B58" s="93" t="str">
        <f>[1]Витраж!C65</f>
        <v>Витражный блок ВТ5.4л (1100х6430(h)),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58" s="50" t="s">
        <v>90</v>
      </c>
      <c r="D58" s="51">
        <v>1</v>
      </c>
      <c r="E58" s="50"/>
      <c r="F58" s="50"/>
      <c r="G58" s="50"/>
      <c r="H58" s="50"/>
      <c r="I58" s="50"/>
      <c r="J58" s="50"/>
      <c r="K58" s="50"/>
    </row>
    <row r="59" spans="1:11" ht="83.25" customHeight="1" x14ac:dyDescent="0.2">
      <c r="A59" s="77"/>
      <c r="B59" s="94"/>
      <c r="C59" s="50" t="s">
        <v>91</v>
      </c>
      <c r="D59" s="51">
        <v>7.07</v>
      </c>
      <c r="E59" s="50"/>
      <c r="F59" s="50"/>
      <c r="G59" s="50">
        <f>E59+F59</f>
        <v>0</v>
      </c>
      <c r="H59" s="50">
        <f>D59*E59</f>
        <v>0</v>
      </c>
      <c r="I59" s="50">
        <f>D59*F59</f>
        <v>0</v>
      </c>
      <c r="J59" s="50">
        <f>SUM(H59:I59)</f>
        <v>0</v>
      </c>
      <c r="K59" s="50"/>
    </row>
    <row r="60" spans="1:11" ht="61.5" customHeight="1" x14ac:dyDescent="0.2">
      <c r="A60" s="59">
        <v>6</v>
      </c>
      <c r="B60" s="54" t="str">
        <f>[1]Витраж!C67</f>
        <v>Изготовление и монтаж витражных конструкций из "холодного" алюминиевого профиля. ВТ6</v>
      </c>
      <c r="C60" s="60" t="s">
        <v>91</v>
      </c>
      <c r="D60" s="58">
        <v>245.64</v>
      </c>
      <c r="E60" s="50"/>
      <c r="F60" s="50"/>
      <c r="G60" s="50"/>
      <c r="H60" s="52">
        <f t="shared" ref="H60:I60" si="5">H62</f>
        <v>0</v>
      </c>
      <c r="I60" s="52">
        <f t="shared" si="5"/>
        <v>0</v>
      </c>
      <c r="J60" s="52">
        <f>J62</f>
        <v>0</v>
      </c>
      <c r="K60" s="50"/>
    </row>
    <row r="61" spans="1:11" ht="71.25" customHeight="1" x14ac:dyDescent="0.2">
      <c r="A61" s="76"/>
      <c r="B61" s="93" t="str">
        <f>[1]Витраж!C68</f>
        <v>Витражный блок ВТ6 (2300х53400(h)),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61" s="55" t="s">
        <v>90</v>
      </c>
      <c r="D61" s="51">
        <v>2</v>
      </c>
      <c r="E61" s="50"/>
      <c r="F61" s="50"/>
      <c r="G61" s="50"/>
      <c r="H61" s="50"/>
      <c r="I61" s="50"/>
      <c r="J61" s="50"/>
      <c r="K61" s="50"/>
    </row>
    <row r="62" spans="1:11" ht="75.75" customHeight="1" x14ac:dyDescent="0.2">
      <c r="A62" s="77"/>
      <c r="B62" s="94"/>
      <c r="C62" s="55" t="s">
        <v>91</v>
      </c>
      <c r="D62" s="51">
        <v>245.64</v>
      </c>
      <c r="E62" s="50"/>
      <c r="F62" s="50"/>
      <c r="G62" s="50">
        <f>E62+F62</f>
        <v>0</v>
      </c>
      <c r="H62" s="50">
        <f>D62*E62</f>
        <v>0</v>
      </c>
      <c r="I62" s="50">
        <f>D62*F62</f>
        <v>0</v>
      </c>
      <c r="J62" s="50">
        <f>SUM(H62:I62)</f>
        <v>0</v>
      </c>
      <c r="K62" s="50"/>
    </row>
    <row r="63" spans="1:11" ht="75.75" customHeight="1" x14ac:dyDescent="0.2">
      <c r="A63" s="66">
        <v>7</v>
      </c>
      <c r="B63" s="65" t="str">
        <f>[1]Витраж!C70</f>
        <v>Изготовление и монтаж витражных конструкций из "холодного" алюминиевого профиля. ВТ7</v>
      </c>
      <c r="C63" s="55" t="s">
        <v>91</v>
      </c>
      <c r="D63" s="58">
        <v>244.51</v>
      </c>
      <c r="E63" s="50"/>
      <c r="F63" s="50"/>
      <c r="G63" s="50"/>
      <c r="H63" s="52">
        <f t="shared" ref="H63:I63" si="6">H65</f>
        <v>0</v>
      </c>
      <c r="I63" s="52">
        <f t="shared" si="6"/>
        <v>0</v>
      </c>
      <c r="J63" s="52">
        <f>J65</f>
        <v>0</v>
      </c>
      <c r="K63" s="50"/>
    </row>
    <row r="64" spans="1:11" ht="86.25" customHeight="1" x14ac:dyDescent="0.2">
      <c r="A64" s="93"/>
      <c r="B64" s="74" t="str">
        <f>[1]Витраж!C71</f>
        <v>Витражный блок ВТ7 (2300х53155(h)),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64" s="51" t="s">
        <v>90</v>
      </c>
      <c r="D64" s="50">
        <v>2</v>
      </c>
      <c r="E64" s="50"/>
      <c r="F64" s="50"/>
      <c r="G64" s="50"/>
      <c r="H64" s="50"/>
      <c r="I64" s="50"/>
      <c r="J64" s="50"/>
      <c r="K64" s="119"/>
    </row>
    <row r="65" spans="1:11" ht="75" customHeight="1" x14ac:dyDescent="0.2">
      <c r="A65" s="94"/>
      <c r="B65" s="75"/>
      <c r="C65" s="51" t="s">
        <v>91</v>
      </c>
      <c r="D65" s="50">
        <v>244.51</v>
      </c>
      <c r="E65" s="50"/>
      <c r="F65" s="50"/>
      <c r="G65" s="50">
        <f>E65+F65</f>
        <v>0</v>
      </c>
      <c r="H65" s="50">
        <f>D65*E65</f>
        <v>0</v>
      </c>
      <c r="I65" s="50">
        <f>D65*F65</f>
        <v>0</v>
      </c>
      <c r="J65" s="50">
        <f>SUM(H65:I65)</f>
        <v>0</v>
      </c>
      <c r="K65" s="119"/>
    </row>
    <row r="66" spans="1:11" ht="75" customHeight="1" x14ac:dyDescent="0.2">
      <c r="A66" s="65" t="s">
        <v>63</v>
      </c>
      <c r="B66" s="67" t="str">
        <f>[1]Витраж!C73</f>
        <v>Изготовление и монтаж витражных конструкций из "холодного" алюминиевого профиля. ВТ8/ВТ8л</v>
      </c>
      <c r="C66" s="58" t="s">
        <v>91</v>
      </c>
      <c r="D66" s="52">
        <v>448.56</v>
      </c>
      <c r="E66" s="50"/>
      <c r="F66" s="50"/>
      <c r="G66" s="50"/>
      <c r="H66" s="52">
        <f t="shared" ref="H66:I66" si="7">H68+H70+H72+H74</f>
        <v>0</v>
      </c>
      <c r="I66" s="52">
        <f t="shared" si="7"/>
        <v>0</v>
      </c>
      <c r="J66" s="52">
        <f>J68+J70+J72+J74</f>
        <v>0</v>
      </c>
      <c r="K66" s="119"/>
    </row>
    <row r="67" spans="1:11" ht="87.75" customHeight="1" x14ac:dyDescent="0.2">
      <c r="A67" s="76"/>
      <c r="B67" s="93" t="str">
        <f>[1]Витраж!C74</f>
        <v>Витражный блок ВТ8.1 (3000х53400(h)),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67" s="55" t="s">
        <v>90</v>
      </c>
      <c r="D67" s="51">
        <v>1</v>
      </c>
      <c r="E67" s="50"/>
      <c r="F67" s="50"/>
      <c r="G67" s="50"/>
      <c r="H67" s="50"/>
      <c r="I67" s="50"/>
      <c r="J67" s="50"/>
      <c r="K67" s="50"/>
    </row>
    <row r="68" spans="1:11" ht="72.75" customHeight="1" x14ac:dyDescent="0.2">
      <c r="A68" s="77"/>
      <c r="B68" s="94"/>
      <c r="C68" s="55" t="s">
        <v>91</v>
      </c>
      <c r="D68" s="51">
        <v>160.19999999999999</v>
      </c>
      <c r="E68" s="50"/>
      <c r="F68" s="50"/>
      <c r="G68" s="50">
        <f>E68+F68</f>
        <v>0</v>
      </c>
      <c r="H68" s="50">
        <f>D68*E68</f>
        <v>0</v>
      </c>
      <c r="I68" s="50">
        <f>D68*F68</f>
        <v>0</v>
      </c>
      <c r="J68" s="50">
        <f>SUM(H68:I68)</f>
        <v>0</v>
      </c>
      <c r="K68" s="50"/>
    </row>
    <row r="69" spans="1:11" ht="70.5" customHeight="1" x14ac:dyDescent="0.2">
      <c r="A69" s="76"/>
      <c r="B69" s="93" t="str">
        <f>[1]Витраж!C76</f>
        <v>Витражный блок ВТ8.2 (1200х53400(h)),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69" s="55" t="s">
        <v>90</v>
      </c>
      <c r="D69" s="51">
        <v>1</v>
      </c>
      <c r="E69" s="50"/>
      <c r="F69" s="50"/>
      <c r="G69" s="50"/>
      <c r="H69" s="50"/>
      <c r="I69" s="50"/>
      <c r="J69" s="50"/>
      <c r="K69" s="50"/>
    </row>
    <row r="70" spans="1:11" ht="81.75" customHeight="1" x14ac:dyDescent="0.2">
      <c r="A70" s="77"/>
      <c r="B70" s="94"/>
      <c r="C70" s="55" t="s">
        <v>91</v>
      </c>
      <c r="D70" s="51">
        <v>64.08</v>
      </c>
      <c r="E70" s="50"/>
      <c r="F70" s="50"/>
      <c r="G70" s="50">
        <f>E70+F70</f>
        <v>0</v>
      </c>
      <c r="H70" s="50">
        <f>D70*E70</f>
        <v>0</v>
      </c>
      <c r="I70" s="50">
        <f>D70*F70</f>
        <v>0</v>
      </c>
      <c r="J70" s="50">
        <f>SUM(H70:I70)</f>
        <v>0</v>
      </c>
      <c r="K70" s="50"/>
    </row>
    <row r="71" spans="1:11" ht="85.5" customHeight="1" x14ac:dyDescent="0.2">
      <c r="A71" s="76"/>
      <c r="B71" s="93" t="str">
        <f>[1]Витраж!C78</f>
        <v>Витражный блок ВТ8.1л (3000х53400(h)),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71" s="55" t="s">
        <v>90</v>
      </c>
      <c r="D71" s="51">
        <v>1</v>
      </c>
      <c r="E71" s="50"/>
      <c r="F71" s="50"/>
      <c r="G71" s="50"/>
      <c r="H71" s="50"/>
      <c r="I71" s="50"/>
      <c r="J71" s="50"/>
      <c r="K71" s="50"/>
    </row>
    <row r="72" spans="1:11" ht="71.25" customHeight="1" x14ac:dyDescent="0.2">
      <c r="A72" s="77"/>
      <c r="B72" s="94"/>
      <c r="C72" s="55" t="s">
        <v>91</v>
      </c>
      <c r="D72" s="51">
        <v>160.19999999999999</v>
      </c>
      <c r="E72" s="50"/>
      <c r="F72" s="50"/>
      <c r="G72" s="50">
        <f>E72+F72</f>
        <v>0</v>
      </c>
      <c r="H72" s="50">
        <f>D72*E72</f>
        <v>0</v>
      </c>
      <c r="I72" s="50">
        <f>D72*F72</f>
        <v>0</v>
      </c>
      <c r="J72" s="50">
        <f>SUM(H72:I72)</f>
        <v>0</v>
      </c>
      <c r="K72" s="50"/>
    </row>
    <row r="73" spans="1:11" ht="76.5" customHeight="1" x14ac:dyDescent="0.2">
      <c r="A73" s="76"/>
      <c r="B73" s="93" t="str">
        <f>[1]Витраж!C80</f>
        <v>Витражный блок ВТ8.2л (1200х53400(h)),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73" s="55" t="s">
        <v>90</v>
      </c>
      <c r="D73" s="51">
        <v>1</v>
      </c>
      <c r="E73" s="50"/>
      <c r="F73" s="50"/>
      <c r="G73" s="50"/>
      <c r="H73" s="50"/>
      <c r="I73" s="50"/>
      <c r="J73" s="50"/>
      <c r="K73" s="50"/>
    </row>
    <row r="74" spans="1:11" ht="90" customHeight="1" x14ac:dyDescent="0.2">
      <c r="A74" s="77"/>
      <c r="B74" s="94"/>
      <c r="C74" s="55" t="s">
        <v>91</v>
      </c>
      <c r="D74" s="51">
        <v>64.08</v>
      </c>
      <c r="E74" s="50"/>
      <c r="F74" s="50"/>
      <c r="G74" s="50">
        <f>E74+F74</f>
        <v>0</v>
      </c>
      <c r="H74" s="50">
        <f>D74*E74</f>
        <v>0</v>
      </c>
      <c r="I74" s="50">
        <f>D74*F74</f>
        <v>0</v>
      </c>
      <c r="J74" s="50">
        <f>SUM(H74:I74)</f>
        <v>0</v>
      </c>
      <c r="K74" s="50"/>
    </row>
    <row r="75" spans="1:11" ht="90" customHeight="1" x14ac:dyDescent="0.2">
      <c r="A75" s="66">
        <v>9</v>
      </c>
      <c r="B75" s="65" t="str">
        <f>[1]Витраж!C82</f>
        <v>Изготовление и монтаж витражных конструкций из "холодного" алюминиевого профиля. ВТ9</v>
      </c>
      <c r="C75" s="60" t="s">
        <v>91</v>
      </c>
      <c r="D75" s="58">
        <v>294.23</v>
      </c>
      <c r="E75" s="50"/>
      <c r="F75" s="50"/>
      <c r="G75" s="50"/>
      <c r="H75" s="52">
        <f t="shared" ref="H75:I75" si="8">H77</f>
        <v>0</v>
      </c>
      <c r="I75" s="52">
        <f t="shared" si="8"/>
        <v>0</v>
      </c>
      <c r="J75" s="52">
        <f>J77</f>
        <v>0</v>
      </c>
      <c r="K75" s="50"/>
    </row>
    <row r="76" spans="1:11" ht="78.75" customHeight="1" x14ac:dyDescent="0.2">
      <c r="A76" s="76"/>
      <c r="B76" s="93" t="str">
        <f>[1]Витраж!C83</f>
        <v>Витражный блок ВТ9 (5510х53400(h)),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1001</v>
      </c>
      <c r="C76" s="55" t="s">
        <v>90</v>
      </c>
      <c r="D76" s="51">
        <v>1</v>
      </c>
      <c r="E76" s="50"/>
      <c r="F76" s="50"/>
      <c r="G76" s="50"/>
      <c r="H76" s="50"/>
      <c r="I76" s="50"/>
      <c r="J76" s="50"/>
      <c r="K76" s="50"/>
    </row>
    <row r="77" spans="1:11" ht="77.25" customHeight="1" x14ac:dyDescent="0.2">
      <c r="A77" s="77"/>
      <c r="B77" s="94"/>
      <c r="C77" s="55" t="s">
        <v>91</v>
      </c>
      <c r="D77" s="51">
        <v>294.23</v>
      </c>
      <c r="E77" s="50"/>
      <c r="F77" s="50"/>
      <c r="G77" s="50">
        <f>E77+F77</f>
        <v>0</v>
      </c>
      <c r="H77" s="50">
        <f>D77*E77</f>
        <v>0</v>
      </c>
      <c r="I77" s="50">
        <f>D77*F77</f>
        <v>0</v>
      </c>
      <c r="J77" s="50">
        <f>SUM(H77:I77)</f>
        <v>0</v>
      </c>
      <c r="K77" s="50"/>
    </row>
    <row r="78" spans="1:11" ht="77.25" customHeight="1" x14ac:dyDescent="0.2">
      <c r="A78" s="66">
        <v>10</v>
      </c>
      <c r="B78" s="65" t="str">
        <f>[1]Витраж!C85</f>
        <v>Изготовление и монтаж витражных конструкций из "холодного" алюминиевого профиля. ВТ10</v>
      </c>
      <c r="C78" s="60" t="s">
        <v>91</v>
      </c>
      <c r="D78" s="58">
        <v>477</v>
      </c>
      <c r="E78" s="50"/>
      <c r="F78" s="50"/>
      <c r="G78" s="50"/>
      <c r="H78" s="52">
        <f t="shared" ref="H78:I78" si="9">H80</f>
        <v>0</v>
      </c>
      <c r="I78" s="52">
        <f t="shared" si="9"/>
        <v>0</v>
      </c>
      <c r="J78" s="52">
        <f>J80</f>
        <v>0</v>
      </c>
      <c r="K78" s="50"/>
    </row>
    <row r="79" spans="1:11" ht="81" customHeight="1" x14ac:dyDescent="0.2">
      <c r="A79" s="76"/>
      <c r="B79" s="93" t="str">
        <f>[1]Витраж!C86</f>
        <v>Витражный блок ВТ10 (5300х45000(h)),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</c>
      <c r="C79" s="55" t="s">
        <v>90</v>
      </c>
      <c r="D79" s="51">
        <v>2</v>
      </c>
      <c r="E79" s="50"/>
      <c r="F79" s="50"/>
      <c r="G79" s="50"/>
      <c r="H79" s="50"/>
      <c r="I79" s="50"/>
      <c r="J79" s="50"/>
      <c r="K79" s="50"/>
    </row>
    <row r="80" spans="1:11" ht="74.25" customHeight="1" x14ac:dyDescent="0.2">
      <c r="A80" s="77"/>
      <c r="B80" s="94"/>
      <c r="C80" s="55" t="s">
        <v>91</v>
      </c>
      <c r="D80" s="51">
        <v>477</v>
      </c>
      <c r="E80" s="50"/>
      <c r="F80" s="50"/>
      <c r="G80" s="50">
        <f>E80+F80</f>
        <v>0</v>
      </c>
      <c r="H80" s="50">
        <f>D80*E80</f>
        <v>0</v>
      </c>
      <c r="I80" s="50">
        <f>D80*F80</f>
        <v>0</v>
      </c>
      <c r="J80" s="50">
        <f>SUM(H80:I80)</f>
        <v>0</v>
      </c>
      <c r="K80" s="50"/>
    </row>
    <row r="81" spans="1:12" ht="74.25" customHeight="1" x14ac:dyDescent="0.2">
      <c r="A81" s="66">
        <v>11</v>
      </c>
      <c r="B81" s="65" t="str">
        <f>[1]Витраж!C88</f>
        <v>Изготовление и монтаж витражных конструкций из "холодного" алюминиевого профиля. ВТ11/ВТ11л</v>
      </c>
      <c r="C81" s="60" t="s">
        <v>91</v>
      </c>
      <c r="D81" s="58">
        <v>1305</v>
      </c>
      <c r="E81" s="50"/>
      <c r="F81" s="50"/>
      <c r="G81" s="50"/>
      <c r="H81" s="52">
        <f t="shared" ref="H81:I81" si="10">H83+H85+H87+H89</f>
        <v>0</v>
      </c>
      <c r="I81" s="52">
        <f t="shared" si="10"/>
        <v>0</v>
      </c>
      <c r="J81" s="52">
        <f>J83+J85+J87+J89</f>
        <v>0</v>
      </c>
      <c r="K81" s="50"/>
    </row>
    <row r="82" spans="1:12" ht="76.5" customHeight="1" x14ac:dyDescent="0.2">
      <c r="A82" s="76"/>
      <c r="B82" s="93" t="str">
        <f>[1]Витраж!C89</f>
        <v>Витражный блок ВТ11.1 (6150х45000(h)),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</c>
      <c r="C82" s="55" t="s">
        <v>90</v>
      </c>
      <c r="D82" s="51">
        <v>2</v>
      </c>
      <c r="E82" s="50"/>
      <c r="F82" s="50"/>
      <c r="G82" s="50"/>
      <c r="H82" s="50"/>
      <c r="I82" s="50"/>
      <c r="J82" s="50"/>
      <c r="K82" s="50"/>
    </row>
    <row r="83" spans="1:12" ht="75.75" customHeight="1" x14ac:dyDescent="0.2">
      <c r="A83" s="77"/>
      <c r="B83" s="94"/>
      <c r="C83" s="55" t="s">
        <v>91</v>
      </c>
      <c r="D83" s="51">
        <v>553.5</v>
      </c>
      <c r="E83" s="50"/>
      <c r="F83" s="50"/>
      <c r="G83" s="50">
        <f>E83+F83</f>
        <v>0</v>
      </c>
      <c r="H83" s="50">
        <f>D83*E83</f>
        <v>0</v>
      </c>
      <c r="I83" s="50">
        <f>D83*F83</f>
        <v>0</v>
      </c>
      <c r="J83" s="50">
        <f>SUM(H83:I83)</f>
        <v>0</v>
      </c>
      <c r="K83" s="50"/>
    </row>
    <row r="84" spans="1:12" ht="76.5" customHeight="1" x14ac:dyDescent="0.2">
      <c r="A84" s="76"/>
      <c r="B84" s="93" t="str">
        <f>[1]Витраж!C91</f>
        <v>Витражный блок ВТ11.2 (1100х45000(h)),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</c>
      <c r="C84" s="55" t="s">
        <v>90</v>
      </c>
      <c r="D84" s="51">
        <v>2</v>
      </c>
      <c r="E84" s="50"/>
      <c r="F84" s="50"/>
      <c r="G84" s="50"/>
      <c r="H84" s="50"/>
      <c r="I84" s="50"/>
      <c r="J84" s="50"/>
      <c r="K84" s="50"/>
    </row>
    <row r="85" spans="1:12" ht="75.75" customHeight="1" x14ac:dyDescent="0.2">
      <c r="A85" s="77"/>
      <c r="B85" s="94"/>
      <c r="C85" s="55" t="s">
        <v>91</v>
      </c>
      <c r="D85" s="51">
        <v>99</v>
      </c>
      <c r="E85" s="50"/>
      <c r="F85" s="50"/>
      <c r="G85" s="50">
        <f>E85+F85</f>
        <v>0</v>
      </c>
      <c r="H85" s="50">
        <f>D85*E85</f>
        <v>0</v>
      </c>
      <c r="I85" s="50">
        <f>D85*F85</f>
        <v>0</v>
      </c>
      <c r="J85" s="50">
        <f>SUM(H85:I85)</f>
        <v>0</v>
      </c>
      <c r="K85" s="50"/>
    </row>
    <row r="86" spans="1:12" ht="76.5" customHeight="1" x14ac:dyDescent="0.2">
      <c r="A86" s="76"/>
      <c r="B86" s="93" t="str">
        <f>[1]Витраж!C93</f>
        <v>Витражный блок ВТ11.1л (6150х45000(h)),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</c>
      <c r="C86" s="55" t="s">
        <v>90</v>
      </c>
      <c r="D86" s="51">
        <v>2</v>
      </c>
      <c r="E86" s="50"/>
      <c r="F86" s="50"/>
      <c r="G86" s="50"/>
      <c r="H86" s="50"/>
      <c r="I86" s="50"/>
      <c r="J86" s="50"/>
      <c r="K86" s="50"/>
    </row>
    <row r="87" spans="1:12" ht="75.75" customHeight="1" x14ac:dyDescent="0.2">
      <c r="A87" s="77"/>
      <c r="B87" s="94"/>
      <c r="C87" s="55" t="s">
        <v>91</v>
      </c>
      <c r="D87" s="51">
        <v>553.5</v>
      </c>
      <c r="E87" s="50"/>
      <c r="F87" s="50"/>
      <c r="G87" s="50">
        <f>E87+F87</f>
        <v>0</v>
      </c>
      <c r="H87" s="50">
        <f>D87*E87</f>
        <v>0</v>
      </c>
      <c r="I87" s="50">
        <f>D87*F87</f>
        <v>0</v>
      </c>
      <c r="J87" s="50">
        <f>SUM(H87:I87)</f>
        <v>0</v>
      </c>
      <c r="K87" s="50"/>
    </row>
    <row r="88" spans="1:12" ht="76.5" customHeight="1" x14ac:dyDescent="0.2">
      <c r="A88" s="76"/>
      <c r="B88" s="93" t="str">
        <f>[1]Витраж!C95</f>
        <v>Витражный блок ВТ11.2л (1100х45000(h)),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</c>
      <c r="C88" s="55" t="s">
        <v>90</v>
      </c>
      <c r="D88" s="51">
        <v>2</v>
      </c>
      <c r="E88" s="50"/>
      <c r="F88" s="50"/>
      <c r="G88" s="50"/>
      <c r="H88" s="50"/>
      <c r="I88" s="50"/>
      <c r="J88" s="50"/>
      <c r="K88" s="50"/>
    </row>
    <row r="89" spans="1:12" ht="75.75" customHeight="1" x14ac:dyDescent="0.2">
      <c r="A89" s="77"/>
      <c r="B89" s="94"/>
      <c r="C89" s="55" t="s">
        <v>91</v>
      </c>
      <c r="D89" s="51">
        <v>99</v>
      </c>
      <c r="E89" s="50"/>
      <c r="F89" s="50"/>
      <c r="G89" s="50">
        <f>E89+F89</f>
        <v>0</v>
      </c>
      <c r="H89" s="50">
        <f>D89*E89</f>
        <v>0</v>
      </c>
      <c r="I89" s="50">
        <f>D89*F89</f>
        <v>0</v>
      </c>
      <c r="J89" s="50">
        <f>SUM(H89:I89)</f>
        <v>0</v>
      </c>
      <c r="K89" s="50"/>
    </row>
    <row r="90" spans="1:12" ht="75.75" customHeight="1" x14ac:dyDescent="0.2">
      <c r="A90" s="66">
        <v>12</v>
      </c>
      <c r="B90" s="65" t="str">
        <f>[1]Витраж!C97</f>
        <v>Изготовление и монтаж витражных конструкций из "холодного" алюминиевого профиля. ВТ12</v>
      </c>
      <c r="C90" s="60" t="s">
        <v>91</v>
      </c>
      <c r="D90" s="58">
        <v>3011.76</v>
      </c>
      <c r="E90" s="50"/>
      <c r="F90" s="50"/>
      <c r="G90" s="50"/>
      <c r="H90" s="52">
        <f t="shared" ref="H90:I90" si="11">H92+H94+H96</f>
        <v>0</v>
      </c>
      <c r="I90" s="52">
        <f t="shared" si="11"/>
        <v>0</v>
      </c>
      <c r="J90" s="52">
        <f>J92+J94+J96</f>
        <v>0</v>
      </c>
      <c r="K90" s="50"/>
    </row>
    <row r="91" spans="1:12" ht="76.5" customHeight="1" x14ac:dyDescent="0.2">
      <c r="A91" s="76"/>
      <c r="B91" s="93" t="str">
        <f>[1]Витраж!C98</f>
        <v>Витражный блок ВТ12.1 (7000х53400(h)),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</c>
      <c r="C91" s="55" t="s">
        <v>90</v>
      </c>
      <c r="D91" s="51">
        <v>6</v>
      </c>
      <c r="E91" s="50"/>
      <c r="F91" s="50"/>
      <c r="G91" s="50"/>
      <c r="H91" s="50"/>
      <c r="I91" s="50"/>
      <c r="J91" s="50"/>
      <c r="K91" s="50"/>
      <c r="L91" s="50"/>
    </row>
    <row r="92" spans="1:12" ht="75.75" customHeight="1" x14ac:dyDescent="0.2">
      <c r="A92" s="77"/>
      <c r="B92" s="94"/>
      <c r="C92" s="55" t="s">
        <v>91</v>
      </c>
      <c r="D92" s="51">
        <v>2242.8000000000002</v>
      </c>
      <c r="E92" s="50"/>
      <c r="F92" s="50"/>
      <c r="G92" s="50">
        <f>E92+F92</f>
        <v>0</v>
      </c>
      <c r="H92" s="50">
        <f>D92*E92</f>
        <v>0</v>
      </c>
      <c r="I92" s="50">
        <f>D92*F92</f>
        <v>0</v>
      </c>
      <c r="J92" s="50">
        <f>SUM(H92:I92)</f>
        <v>0</v>
      </c>
      <c r="K92" s="50"/>
    </row>
    <row r="93" spans="1:12" ht="76.5" customHeight="1" x14ac:dyDescent="0.2">
      <c r="A93" s="76"/>
      <c r="B93" s="93" t="str">
        <f>[1]Витраж!C100</f>
        <v>Витражный блок ВТ12.2 (1200х53400(h)),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</c>
      <c r="C93" s="55" t="s">
        <v>90</v>
      </c>
      <c r="D93" s="51">
        <v>6</v>
      </c>
      <c r="E93" s="50"/>
      <c r="F93" s="50"/>
      <c r="G93" s="50"/>
      <c r="H93" s="50"/>
      <c r="I93" s="50"/>
      <c r="J93" s="50"/>
      <c r="K93" s="50"/>
    </row>
    <row r="94" spans="1:12" ht="75.75" customHeight="1" x14ac:dyDescent="0.2">
      <c r="A94" s="77"/>
      <c r="B94" s="94"/>
      <c r="C94" s="55" t="s">
        <v>91</v>
      </c>
      <c r="D94" s="51">
        <v>384.48</v>
      </c>
      <c r="E94" s="50"/>
      <c r="F94" s="50"/>
      <c r="G94" s="50">
        <f>E94+F94</f>
        <v>0</v>
      </c>
      <c r="H94" s="50">
        <f>D94*E94</f>
        <v>0</v>
      </c>
      <c r="I94" s="50">
        <f>D94*F94</f>
        <v>0</v>
      </c>
      <c r="J94" s="50">
        <f>SUM(H94:I94)</f>
        <v>0</v>
      </c>
      <c r="K94" s="50"/>
    </row>
    <row r="95" spans="1:12" ht="76.5" customHeight="1" x14ac:dyDescent="0.2">
      <c r="A95" s="76"/>
      <c r="B95" s="93" t="str">
        <f>[1]Витраж!C102</f>
        <v>Витражный блок ВТ12.3 (1200х53400(h)),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</c>
      <c r="C95" s="55" t="s">
        <v>90</v>
      </c>
      <c r="D95" s="51">
        <v>6</v>
      </c>
      <c r="E95" s="50"/>
      <c r="F95" s="50"/>
      <c r="G95" s="50"/>
      <c r="H95" s="50"/>
      <c r="I95" s="50"/>
      <c r="J95" s="50"/>
      <c r="K95" s="50"/>
    </row>
    <row r="96" spans="1:12" ht="75.75" customHeight="1" x14ac:dyDescent="0.2">
      <c r="A96" s="77"/>
      <c r="B96" s="94"/>
      <c r="C96" s="55" t="s">
        <v>91</v>
      </c>
      <c r="D96" s="51">
        <v>384.48</v>
      </c>
      <c r="E96" s="50"/>
      <c r="F96" s="50"/>
      <c r="G96" s="50">
        <f>E96+F96</f>
        <v>0</v>
      </c>
      <c r="H96" s="50">
        <f>D96*E96</f>
        <v>0</v>
      </c>
      <c r="I96" s="50">
        <f>D96*F96</f>
        <v>0</v>
      </c>
      <c r="J96" s="50">
        <f>SUM(H96:I96)</f>
        <v>0</v>
      </c>
      <c r="K96" s="50"/>
    </row>
    <row r="97" spans="1:11" ht="75.75" customHeight="1" x14ac:dyDescent="0.2">
      <c r="A97" s="66">
        <v>13</v>
      </c>
      <c r="B97" s="65" t="str">
        <f>[1]Витраж!C104</f>
        <v>Изготовление и монтаж витражных конструкций из "холодного" алюминиевого профиля. ВТ13</v>
      </c>
      <c r="C97" s="60" t="s">
        <v>91</v>
      </c>
      <c r="D97" s="58">
        <v>1153.44</v>
      </c>
      <c r="E97" s="50"/>
      <c r="F97" s="50"/>
      <c r="G97" s="50"/>
      <c r="H97" s="52">
        <f t="shared" ref="H97:I97" si="12">H99+H101+H103</f>
        <v>0</v>
      </c>
      <c r="I97" s="52">
        <f t="shared" si="12"/>
        <v>0</v>
      </c>
      <c r="J97" s="52">
        <f>J99+J101+J103</f>
        <v>0</v>
      </c>
      <c r="K97" s="50"/>
    </row>
    <row r="98" spans="1:11" ht="76.5" customHeight="1" x14ac:dyDescent="0.2">
      <c r="A98" s="76"/>
      <c r="B98" s="93" t="str">
        <f>[1]Витраж!C105</f>
        <v>Витражный блок ВТ13.1 (8400х53400(h)),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</c>
      <c r="C98" s="55" t="s">
        <v>90</v>
      </c>
      <c r="D98" s="51">
        <v>2</v>
      </c>
      <c r="E98" s="50"/>
      <c r="F98" s="50"/>
      <c r="G98" s="50"/>
      <c r="H98" s="50"/>
      <c r="I98" s="50"/>
      <c r="J98" s="50"/>
      <c r="K98" s="50"/>
    </row>
    <row r="99" spans="1:11" ht="75.75" customHeight="1" x14ac:dyDescent="0.2">
      <c r="A99" s="77"/>
      <c r="B99" s="94"/>
      <c r="C99" s="55" t="s">
        <v>91</v>
      </c>
      <c r="D99" s="51">
        <v>897.12</v>
      </c>
      <c r="E99" s="50"/>
      <c r="F99" s="50"/>
      <c r="G99" s="50">
        <f>E99+F99</f>
        <v>0</v>
      </c>
      <c r="H99" s="50">
        <f>D99*E99</f>
        <v>0</v>
      </c>
      <c r="I99" s="50">
        <f>D99*F99</f>
        <v>0</v>
      </c>
      <c r="J99" s="50">
        <f>SUM(H99:I99)</f>
        <v>0</v>
      </c>
      <c r="K99" s="50"/>
    </row>
    <row r="100" spans="1:11" ht="76.5" customHeight="1" x14ac:dyDescent="0.2">
      <c r="A100" s="76"/>
      <c r="B100" s="93" t="str">
        <f>[1]Витраж!C107</f>
        <v>Витражный блок ВТ13.2 (1200х53400(h)),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</c>
      <c r="C100" s="55" t="s">
        <v>90</v>
      </c>
      <c r="D100" s="51">
        <v>2</v>
      </c>
      <c r="E100" s="50"/>
      <c r="F100" s="50"/>
      <c r="G100" s="50"/>
      <c r="H100" s="50"/>
      <c r="I100" s="50"/>
      <c r="J100" s="50"/>
      <c r="K100" s="50"/>
    </row>
    <row r="101" spans="1:11" ht="75.75" customHeight="1" x14ac:dyDescent="0.2">
      <c r="A101" s="77"/>
      <c r="B101" s="94"/>
      <c r="C101" s="55" t="s">
        <v>91</v>
      </c>
      <c r="D101" s="51">
        <v>128.16</v>
      </c>
      <c r="E101" s="50"/>
      <c r="F101" s="50"/>
      <c r="G101" s="50">
        <f>E101+F101</f>
        <v>0</v>
      </c>
      <c r="H101" s="50">
        <f>D101*E101</f>
        <v>0</v>
      </c>
      <c r="I101" s="50">
        <f>D101*F101</f>
        <v>0</v>
      </c>
      <c r="J101" s="50">
        <f>SUM(H101:I101)</f>
        <v>0</v>
      </c>
      <c r="K101" s="50"/>
    </row>
    <row r="102" spans="1:11" ht="76.5" customHeight="1" x14ac:dyDescent="0.2">
      <c r="A102" s="76"/>
      <c r="B102" s="93" t="str">
        <f>[1]Витраж!C109</f>
        <v>Витражный блок ВТ13.3 (1200х53400(h)),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</c>
      <c r="C102" s="55" t="s">
        <v>90</v>
      </c>
      <c r="D102" s="51">
        <v>2</v>
      </c>
      <c r="E102" s="50"/>
      <c r="F102" s="50"/>
      <c r="G102" s="50"/>
      <c r="H102" s="50"/>
      <c r="I102" s="50"/>
      <c r="J102" s="50"/>
      <c r="K102" s="50"/>
    </row>
    <row r="103" spans="1:11" ht="75.75" customHeight="1" x14ac:dyDescent="0.2">
      <c r="A103" s="77"/>
      <c r="B103" s="94"/>
      <c r="C103" s="55" t="s">
        <v>91</v>
      </c>
      <c r="D103" s="51">
        <v>128.16</v>
      </c>
      <c r="E103" s="50"/>
      <c r="F103" s="50"/>
      <c r="G103" s="50">
        <f>E103+F103</f>
        <v>0</v>
      </c>
      <c r="H103" s="50">
        <f>D103*E103</f>
        <v>0</v>
      </c>
      <c r="I103" s="50">
        <f>D103*F103</f>
        <v>0</v>
      </c>
      <c r="J103" s="50">
        <f>SUM(H103:I103)</f>
        <v>0</v>
      </c>
      <c r="K103" s="50"/>
    </row>
    <row r="104" spans="1:11" ht="75.75" customHeight="1" x14ac:dyDescent="0.2">
      <c r="A104" s="66">
        <v>14</v>
      </c>
      <c r="B104" s="65" t="str">
        <f>[1]Витраж!C111</f>
        <v>Изготовление и монтаж витражных конструкций из "холодного" алюминиевого профиля. ВТ14</v>
      </c>
      <c r="C104" s="60" t="s">
        <v>91</v>
      </c>
      <c r="D104" s="58">
        <v>190.21</v>
      </c>
      <c r="E104" s="50"/>
      <c r="F104" s="50"/>
      <c r="G104" s="50"/>
      <c r="H104" s="52">
        <f t="shared" ref="H104:I104" si="13">H106+H108</f>
        <v>0</v>
      </c>
      <c r="I104" s="52">
        <f t="shared" si="13"/>
        <v>0</v>
      </c>
      <c r="J104" s="52">
        <f>J106+J108</f>
        <v>0</v>
      </c>
      <c r="K104" s="50"/>
    </row>
    <row r="105" spans="1:11" ht="76.5" customHeight="1" x14ac:dyDescent="0.2">
      <c r="A105" s="76"/>
      <c r="B105" s="93" t="str">
        <f>[1]Витраж!C112</f>
        <v>Витражный блок ВТ14.1 (3150х44755(h)),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</c>
      <c r="C105" s="55" t="s">
        <v>90</v>
      </c>
      <c r="D105" s="51">
        <v>1</v>
      </c>
      <c r="E105" s="50"/>
      <c r="F105" s="50"/>
      <c r="G105" s="50"/>
      <c r="H105" s="50"/>
      <c r="I105" s="50"/>
      <c r="J105" s="50"/>
      <c r="K105" s="50"/>
    </row>
    <row r="106" spans="1:11" ht="75.75" customHeight="1" x14ac:dyDescent="0.2">
      <c r="A106" s="77"/>
      <c r="B106" s="94"/>
      <c r="C106" s="55" t="s">
        <v>91</v>
      </c>
      <c r="D106" s="51">
        <v>140.97999999999999</v>
      </c>
      <c r="E106" s="50"/>
      <c r="F106" s="50"/>
      <c r="G106" s="50">
        <f>E106+F106</f>
        <v>0</v>
      </c>
      <c r="H106" s="50">
        <f>D106*E106</f>
        <v>0</v>
      </c>
      <c r="I106" s="50">
        <f>D106*F106</f>
        <v>0</v>
      </c>
      <c r="J106" s="50">
        <f>SUM(H106:I106)</f>
        <v>0</v>
      </c>
      <c r="K106" s="50"/>
    </row>
    <row r="107" spans="1:11" ht="76.5" customHeight="1" x14ac:dyDescent="0.2">
      <c r="A107" s="76"/>
      <c r="B107" s="93" t="str">
        <f>[1]Витраж!C114</f>
        <v>Витражный блок ВТ14.2 (1100х44755(h)),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</c>
      <c r="C107" s="55" t="s">
        <v>90</v>
      </c>
      <c r="D107" s="51">
        <v>1</v>
      </c>
      <c r="E107" s="50"/>
      <c r="F107" s="50"/>
      <c r="G107" s="50"/>
      <c r="H107" s="50"/>
      <c r="I107" s="50"/>
      <c r="J107" s="50"/>
      <c r="K107" s="50"/>
    </row>
    <row r="108" spans="1:11" ht="75.75" customHeight="1" x14ac:dyDescent="0.2">
      <c r="A108" s="77"/>
      <c r="B108" s="94"/>
      <c r="C108" s="55" t="s">
        <v>91</v>
      </c>
      <c r="D108" s="51">
        <v>49.23</v>
      </c>
      <c r="E108" s="50"/>
      <c r="F108" s="50"/>
      <c r="G108" s="50">
        <f>E108+F108</f>
        <v>0</v>
      </c>
      <c r="H108" s="50">
        <f>D108*E108</f>
        <v>0</v>
      </c>
      <c r="I108" s="50">
        <f>D108*F108</f>
        <v>0</v>
      </c>
      <c r="J108" s="50">
        <f>SUM(H108:I108)</f>
        <v>0</v>
      </c>
      <c r="K108" s="50"/>
    </row>
    <row r="109" spans="1:11" ht="75.75" customHeight="1" x14ac:dyDescent="0.2">
      <c r="A109" s="59">
        <v>15</v>
      </c>
      <c r="B109" s="54" t="str">
        <f>[1]Витраж!C116</f>
        <v>Изготовление и монтаж витражных конструкций из "холодного" алюминиевого профиля. ВТ15</v>
      </c>
      <c r="C109" s="60" t="s">
        <v>91</v>
      </c>
      <c r="D109" s="58">
        <v>103.5</v>
      </c>
      <c r="E109" s="50"/>
      <c r="F109" s="50"/>
      <c r="G109" s="50"/>
      <c r="H109" s="52">
        <f t="shared" ref="H109:I109" si="14">H111</f>
        <v>0</v>
      </c>
      <c r="I109" s="52">
        <f t="shared" si="14"/>
        <v>0</v>
      </c>
      <c r="J109" s="52">
        <f>J111</f>
        <v>0</v>
      </c>
      <c r="K109" s="50"/>
    </row>
    <row r="110" spans="1:11" ht="75.75" customHeight="1" x14ac:dyDescent="0.2">
      <c r="A110" s="72"/>
      <c r="B110" s="70" t="str">
        <f>[1]Витраж!C117</f>
        <v>Витражный блок ВТ15 (2300х45000(h)), включая все материалы  и работы для устройства вертикальных и горизонтальных примыканий витражного блока  к стенам, перегородкам лоджий, балконным плитам, плитам перекрытий и покрытий; нащельников для соединения угловых стоек, для торцов балконных перегородок, гидроизоляции узла примыкания к балконному ограждению и плите покрытия. Остекление лоджий листовым стеклом толщиной не менее 5 мм*. Цвет профиля RAL 8025</v>
      </c>
      <c r="C110" s="55" t="s">
        <v>90</v>
      </c>
      <c r="D110" s="51">
        <v>1</v>
      </c>
      <c r="E110" s="50"/>
      <c r="F110" s="50"/>
      <c r="G110" s="50"/>
      <c r="H110" s="50"/>
      <c r="I110" s="50"/>
      <c r="J110" s="50"/>
      <c r="K110" s="50"/>
    </row>
    <row r="111" spans="1:11" ht="75.75" customHeight="1" x14ac:dyDescent="0.2">
      <c r="A111" s="73"/>
      <c r="B111" s="71"/>
      <c r="C111" s="55" t="s">
        <v>91</v>
      </c>
      <c r="D111" s="51">
        <v>103.5</v>
      </c>
      <c r="E111" s="50"/>
      <c r="F111" s="50"/>
      <c r="G111" s="50">
        <f>E111+F111</f>
        <v>0</v>
      </c>
      <c r="H111" s="50">
        <f>D111*E111</f>
        <v>0</v>
      </c>
      <c r="I111" s="50">
        <f>D111*F111</f>
        <v>0</v>
      </c>
      <c r="J111" s="50">
        <f>SUM(H111:I111)</f>
        <v>0</v>
      </c>
      <c r="K111" s="50"/>
    </row>
    <row r="112" spans="1:11" x14ac:dyDescent="0.2">
      <c r="A112" s="56"/>
      <c r="B112" s="13" t="s">
        <v>13</v>
      </c>
      <c r="C112" s="56"/>
      <c r="D112" s="120">
        <f>D13+D22+D25+D34+D43+D60+D63+D66+D75+D78+D81+D90+D97+D104+D109</f>
        <v>10500.73</v>
      </c>
      <c r="E112" s="121"/>
      <c r="F112" s="121"/>
      <c r="G112" s="121"/>
      <c r="H112" s="121">
        <f t="shared" ref="H112:I112" si="15">H13+H22+H25+H34+H43+H60+H63+H66+H75+H78+H81+H90+H97+H104+H109</f>
        <v>0</v>
      </c>
      <c r="I112" s="121">
        <f t="shared" si="15"/>
        <v>0</v>
      </c>
      <c r="J112" s="122">
        <f>J13+J22+J25+J34+J43+J60+J63+J66+J75+J78+J81+J90+J97+J104+J109</f>
        <v>0</v>
      </c>
      <c r="K112" s="56"/>
    </row>
    <row r="113" spans="1:11" ht="15.75" thickBot="1" x14ac:dyDescent="0.25">
      <c r="A113" s="56"/>
      <c r="B113" s="36" t="s">
        <v>14</v>
      </c>
      <c r="C113" s="56"/>
      <c r="D113" s="57"/>
      <c r="E113" s="56"/>
      <c r="F113" s="56"/>
      <c r="G113" s="56"/>
      <c r="H113" s="56"/>
      <c r="I113" s="56"/>
      <c r="J113" s="56"/>
      <c r="K113" s="56"/>
    </row>
    <row r="114" spans="1:11" x14ac:dyDescent="0.2">
      <c r="A114" s="69"/>
      <c r="B114" s="69"/>
      <c r="C114" s="69"/>
      <c r="D114" s="69"/>
      <c r="E114" s="69"/>
      <c r="F114" s="69"/>
      <c r="G114" s="69"/>
    </row>
    <row r="115" spans="1:11" ht="64.5" customHeight="1" x14ac:dyDescent="0.2">
      <c r="A115" s="61" t="s">
        <v>16</v>
      </c>
      <c r="B115" s="96" t="s">
        <v>92</v>
      </c>
      <c r="C115" s="97"/>
      <c r="D115" s="97"/>
      <c r="E115" s="97"/>
      <c r="F115" s="97"/>
      <c r="G115" s="97"/>
      <c r="H115" s="98"/>
      <c r="I115" s="78"/>
      <c r="J115" s="78"/>
      <c r="K115" s="78"/>
    </row>
    <row r="116" spans="1:11" ht="15.75" customHeight="1" x14ac:dyDescent="0.25">
      <c r="A116" s="62" t="s">
        <v>17</v>
      </c>
      <c r="B116" s="99" t="s">
        <v>18</v>
      </c>
      <c r="C116" s="99"/>
      <c r="D116" s="99"/>
      <c r="E116" s="99"/>
      <c r="F116" s="99"/>
      <c r="G116" s="99"/>
      <c r="H116" s="99"/>
      <c r="I116" s="90"/>
      <c r="J116" s="90"/>
      <c r="K116" s="90"/>
    </row>
    <row r="117" spans="1:11" ht="15" customHeight="1" x14ac:dyDescent="0.2">
      <c r="A117" s="14" t="s">
        <v>19</v>
      </c>
      <c r="B117" s="100" t="s">
        <v>20</v>
      </c>
      <c r="C117" s="100"/>
      <c r="D117" s="100"/>
      <c r="E117" s="100"/>
      <c r="F117" s="100"/>
      <c r="G117" s="100"/>
      <c r="H117" s="100"/>
      <c r="I117" s="91" t="s">
        <v>103</v>
      </c>
      <c r="J117" s="91"/>
      <c r="K117" s="91"/>
    </row>
    <row r="118" spans="1:11" ht="15" customHeight="1" x14ac:dyDescent="0.2">
      <c r="A118" s="14" t="s">
        <v>21</v>
      </c>
      <c r="B118" s="100" t="s">
        <v>22</v>
      </c>
      <c r="C118" s="100"/>
      <c r="D118" s="100"/>
      <c r="E118" s="100"/>
      <c r="F118" s="100"/>
      <c r="G118" s="100"/>
      <c r="H118" s="100"/>
      <c r="I118" s="78" t="s">
        <v>23</v>
      </c>
      <c r="J118" s="78"/>
      <c r="K118" s="78"/>
    </row>
    <row r="119" spans="1:11" ht="15" customHeight="1" x14ac:dyDescent="0.2">
      <c r="A119" s="14" t="s">
        <v>24</v>
      </c>
      <c r="B119" s="100" t="s">
        <v>25</v>
      </c>
      <c r="C119" s="100"/>
      <c r="D119" s="100"/>
      <c r="E119" s="100"/>
      <c r="F119" s="100"/>
      <c r="G119" s="100"/>
      <c r="H119" s="100"/>
      <c r="I119" s="78" t="s">
        <v>93</v>
      </c>
      <c r="J119" s="78"/>
      <c r="K119" s="78"/>
    </row>
    <row r="120" spans="1:11" ht="15" customHeight="1" x14ac:dyDescent="0.2">
      <c r="A120" s="14" t="s">
        <v>26</v>
      </c>
      <c r="B120" s="100" t="s">
        <v>27</v>
      </c>
      <c r="C120" s="100"/>
      <c r="D120" s="100"/>
      <c r="E120" s="100"/>
      <c r="F120" s="100"/>
      <c r="G120" s="100"/>
      <c r="H120" s="100"/>
      <c r="I120" s="91"/>
      <c r="J120" s="91"/>
      <c r="K120" s="91"/>
    </row>
    <row r="121" spans="1:11" ht="71.25" customHeight="1" x14ac:dyDescent="0.2">
      <c r="A121" s="14" t="s">
        <v>28</v>
      </c>
      <c r="B121" s="101" t="s">
        <v>94</v>
      </c>
      <c r="C121" s="101"/>
      <c r="D121" s="101"/>
      <c r="E121" s="101"/>
      <c r="F121" s="101"/>
      <c r="G121" s="101"/>
      <c r="H121" s="101"/>
      <c r="I121" s="78"/>
      <c r="J121" s="78"/>
      <c r="K121" s="78"/>
    </row>
    <row r="122" spans="1:11" ht="15.75" customHeight="1" x14ac:dyDescent="0.25">
      <c r="A122" s="62" t="s">
        <v>29</v>
      </c>
      <c r="B122" s="103" t="s">
        <v>30</v>
      </c>
      <c r="C122" s="104"/>
      <c r="D122" s="104"/>
      <c r="E122" s="104"/>
      <c r="F122" s="104"/>
      <c r="G122" s="104"/>
      <c r="H122" s="105"/>
      <c r="I122" s="90"/>
      <c r="J122" s="90"/>
      <c r="K122" s="90"/>
    </row>
    <row r="123" spans="1:11" ht="79.5" customHeight="1" x14ac:dyDescent="0.2">
      <c r="A123" s="63" t="s">
        <v>31</v>
      </c>
      <c r="B123" s="102" t="s">
        <v>32</v>
      </c>
      <c r="C123" s="102"/>
      <c r="D123" s="102"/>
      <c r="E123" s="102"/>
      <c r="F123" s="102"/>
      <c r="G123" s="102"/>
      <c r="H123" s="102"/>
      <c r="I123" s="68" t="s">
        <v>33</v>
      </c>
      <c r="J123" s="68"/>
      <c r="K123" s="68"/>
    </row>
    <row r="124" spans="1:11" ht="59.25" customHeight="1" x14ac:dyDescent="0.2">
      <c r="A124" s="63" t="s">
        <v>34</v>
      </c>
      <c r="B124" s="102" t="s">
        <v>35</v>
      </c>
      <c r="C124" s="102"/>
      <c r="D124" s="102"/>
      <c r="E124" s="102"/>
      <c r="F124" s="102"/>
      <c r="G124" s="102"/>
      <c r="H124" s="102"/>
      <c r="I124" s="68" t="s">
        <v>33</v>
      </c>
      <c r="J124" s="68"/>
      <c r="K124" s="68"/>
    </row>
    <row r="125" spans="1:11" ht="48" customHeight="1" x14ac:dyDescent="0.2">
      <c r="A125" s="63" t="s">
        <v>36</v>
      </c>
      <c r="B125" s="102" t="s">
        <v>37</v>
      </c>
      <c r="C125" s="102"/>
      <c r="D125" s="102"/>
      <c r="E125" s="102"/>
      <c r="F125" s="102"/>
      <c r="G125" s="102"/>
      <c r="H125" s="102"/>
      <c r="I125" s="68" t="s">
        <v>33</v>
      </c>
      <c r="J125" s="68"/>
      <c r="K125" s="68"/>
    </row>
    <row r="126" spans="1:11" ht="40.5" customHeight="1" x14ac:dyDescent="0.2">
      <c r="A126" s="63" t="s">
        <v>38</v>
      </c>
      <c r="B126" s="102" t="s">
        <v>39</v>
      </c>
      <c r="C126" s="102"/>
      <c r="D126" s="102"/>
      <c r="E126" s="102"/>
      <c r="F126" s="102"/>
      <c r="G126" s="102"/>
      <c r="H126" s="102"/>
      <c r="I126" s="68" t="s">
        <v>33</v>
      </c>
      <c r="J126" s="68"/>
      <c r="K126" s="68"/>
    </row>
    <row r="127" spans="1:11" ht="34.5" customHeight="1" x14ac:dyDescent="0.2">
      <c r="A127" s="63" t="s">
        <v>40</v>
      </c>
      <c r="B127" s="101" t="s">
        <v>41</v>
      </c>
      <c r="C127" s="101"/>
      <c r="D127" s="101"/>
      <c r="E127" s="101"/>
      <c r="F127" s="101"/>
      <c r="G127" s="101"/>
      <c r="H127" s="101"/>
      <c r="I127" s="68" t="s">
        <v>33</v>
      </c>
      <c r="J127" s="68"/>
      <c r="K127" s="68"/>
    </row>
    <row r="128" spans="1:11" ht="44.25" customHeight="1" x14ac:dyDescent="0.2">
      <c r="A128" s="63" t="s">
        <v>42</v>
      </c>
      <c r="B128" s="101" t="s">
        <v>43</v>
      </c>
      <c r="C128" s="101"/>
      <c r="D128" s="101"/>
      <c r="E128" s="101"/>
      <c r="F128" s="101"/>
      <c r="G128" s="101"/>
      <c r="H128" s="101"/>
      <c r="I128" s="68" t="s">
        <v>33</v>
      </c>
      <c r="J128" s="68"/>
      <c r="K128" s="68"/>
    </row>
    <row r="129" spans="1:14" ht="15" customHeight="1" x14ac:dyDescent="0.2"/>
    <row r="130" spans="1:14" ht="75.75" customHeight="1" x14ac:dyDescent="0.2">
      <c r="A130" s="15"/>
      <c r="B130" s="106" t="s">
        <v>44</v>
      </c>
      <c r="C130" s="106"/>
      <c r="D130" s="106"/>
      <c r="E130" s="106"/>
      <c r="F130" s="106"/>
    </row>
    <row r="131" spans="1:14" ht="34.5" customHeight="1" x14ac:dyDescent="0.2">
      <c r="A131" s="16"/>
      <c r="B131" s="38"/>
      <c r="C131" s="17"/>
      <c r="D131" s="43"/>
      <c r="E131" s="17"/>
      <c r="F131" s="17"/>
    </row>
    <row r="132" spans="1:14" ht="145.5" customHeight="1" x14ac:dyDescent="0.2">
      <c r="A132" s="16"/>
      <c r="B132" s="95" t="s">
        <v>87</v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</row>
    <row r="133" spans="1:14" ht="21.75" customHeight="1" x14ac:dyDescent="0.2">
      <c r="A133" s="16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32"/>
      <c r="M133" s="32"/>
      <c r="N133" s="32"/>
    </row>
    <row r="134" spans="1:14" ht="19.5" customHeight="1" x14ac:dyDescent="0.25">
      <c r="A134" s="16"/>
      <c r="B134" s="29" t="s">
        <v>78</v>
      </c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4" ht="20.25" customHeight="1" x14ac:dyDescent="0.25">
      <c r="A135" s="16"/>
      <c r="B135" s="29" t="s">
        <v>79</v>
      </c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4" ht="24.75" customHeight="1" x14ac:dyDescent="0.25">
      <c r="B136" s="29" t="s">
        <v>80</v>
      </c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4" ht="15.75" x14ac:dyDescent="0.25">
      <c r="B137" s="29" t="s">
        <v>81</v>
      </c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4" ht="15.75" x14ac:dyDescent="0.25">
      <c r="B138" s="29" t="s">
        <v>82</v>
      </c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4" ht="15.75" x14ac:dyDescent="0.25">
      <c r="B139" s="29" t="s">
        <v>83</v>
      </c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4" ht="15.75" x14ac:dyDescent="0.25">
      <c r="B140" s="29" t="s">
        <v>84</v>
      </c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4" x14ac:dyDescent="0.2">
      <c r="B141" s="18"/>
      <c r="C141" s="18"/>
      <c r="D141" s="18"/>
      <c r="E141" s="30"/>
      <c r="F141" s="30"/>
      <c r="G141" s="31"/>
      <c r="H141" s="31"/>
      <c r="I141" s="31"/>
      <c r="J141" s="31"/>
      <c r="K141" s="31"/>
    </row>
    <row r="147" spans="13:22" x14ac:dyDescent="0.2">
      <c r="M147" s="18"/>
      <c r="N147" s="18"/>
      <c r="O147" s="18"/>
      <c r="P147" s="30"/>
      <c r="Q147" s="30"/>
      <c r="R147" s="31"/>
      <c r="S147" s="31"/>
      <c r="T147" s="31"/>
      <c r="U147" s="31"/>
      <c r="V147" s="31"/>
    </row>
    <row r="148" spans="13:22" x14ac:dyDescent="0.2">
      <c r="M148" s="18"/>
      <c r="N148" s="18"/>
      <c r="O148" s="18"/>
      <c r="P148" s="30"/>
      <c r="Q148" s="30"/>
      <c r="R148" s="31"/>
      <c r="S148" s="31"/>
      <c r="T148" s="31"/>
      <c r="U148" s="31"/>
      <c r="V148" s="31"/>
    </row>
  </sheetData>
  <mergeCells count="126">
    <mergeCell ref="A102:A103"/>
    <mergeCell ref="B102:B103"/>
    <mergeCell ref="A105:A106"/>
    <mergeCell ref="B105:B106"/>
    <mergeCell ref="A107:A108"/>
    <mergeCell ref="B107:B108"/>
    <mergeCell ref="A95:A96"/>
    <mergeCell ref="B95:B96"/>
    <mergeCell ref="A98:A99"/>
    <mergeCell ref="B98:B99"/>
    <mergeCell ref="A100:A101"/>
    <mergeCell ref="B100:B101"/>
    <mergeCell ref="A18:A19"/>
    <mergeCell ref="B18:B19"/>
    <mergeCell ref="A20:A21"/>
    <mergeCell ref="B20:B21"/>
    <mergeCell ref="A50:A51"/>
    <mergeCell ref="B50:B51"/>
    <mergeCell ref="A52:A53"/>
    <mergeCell ref="B52:B53"/>
    <mergeCell ref="B54:B55"/>
    <mergeCell ref="A54:A55"/>
    <mergeCell ref="A44:A45"/>
    <mergeCell ref="A46:A47"/>
    <mergeCell ref="B46:B47"/>
    <mergeCell ref="A48:A49"/>
    <mergeCell ref="B48:B49"/>
    <mergeCell ref="B39:B40"/>
    <mergeCell ref="A39:A40"/>
    <mergeCell ref="A41:A42"/>
    <mergeCell ref="B132:N132"/>
    <mergeCell ref="B115:H115"/>
    <mergeCell ref="B116:H116"/>
    <mergeCell ref="B117:H117"/>
    <mergeCell ref="B118:H118"/>
    <mergeCell ref="B119:H119"/>
    <mergeCell ref="B120:H120"/>
    <mergeCell ref="B121:H121"/>
    <mergeCell ref="B123:H123"/>
    <mergeCell ref="B124:H124"/>
    <mergeCell ref="B125:H125"/>
    <mergeCell ref="B126:H126"/>
    <mergeCell ref="B127:H127"/>
    <mergeCell ref="B128:H128"/>
    <mergeCell ref="B122:H122"/>
    <mergeCell ref="I128:K128"/>
    <mergeCell ref="I120:K120"/>
    <mergeCell ref="I121:K121"/>
    <mergeCell ref="I122:K122"/>
    <mergeCell ref="B130:F130"/>
    <mergeCell ref="I123:K123"/>
    <mergeCell ref="I124:K124"/>
    <mergeCell ref="I125:K125"/>
    <mergeCell ref="I126:K126"/>
    <mergeCell ref="A26:A27"/>
    <mergeCell ref="B26:B27"/>
    <mergeCell ref="A28:A29"/>
    <mergeCell ref="B28:B29"/>
    <mergeCell ref="B73:B74"/>
    <mergeCell ref="B76:B77"/>
    <mergeCell ref="B79:B80"/>
    <mergeCell ref="B82:B83"/>
    <mergeCell ref="A61:A62"/>
    <mergeCell ref="A64:A65"/>
    <mergeCell ref="A67:A68"/>
    <mergeCell ref="A69:A70"/>
    <mergeCell ref="A71:A72"/>
    <mergeCell ref="A73:A74"/>
    <mergeCell ref="A76:A77"/>
    <mergeCell ref="A79:A80"/>
    <mergeCell ref="A82:A83"/>
    <mergeCell ref="B61:B62"/>
    <mergeCell ref="B64:B65"/>
    <mergeCell ref="B67:B68"/>
    <mergeCell ref="B69:B70"/>
    <mergeCell ref="B71:B72"/>
    <mergeCell ref="A58:A59"/>
    <mergeCell ref="B58:B59"/>
    <mergeCell ref="I117:K117"/>
    <mergeCell ref="I118:K118"/>
    <mergeCell ref="B41:B42"/>
    <mergeCell ref="B44:B45"/>
    <mergeCell ref="A30:A31"/>
    <mergeCell ref="B30:B31"/>
    <mergeCell ref="B35:B36"/>
    <mergeCell ref="A35:A36"/>
    <mergeCell ref="B37:B38"/>
    <mergeCell ref="A37:A38"/>
    <mergeCell ref="A56:A57"/>
    <mergeCell ref="B56:B57"/>
    <mergeCell ref="A32:A33"/>
    <mergeCell ref="B32:B33"/>
    <mergeCell ref="A93:A94"/>
    <mergeCell ref="B93:B94"/>
    <mergeCell ref="A86:A87"/>
    <mergeCell ref="B86:B87"/>
    <mergeCell ref="A88:A89"/>
    <mergeCell ref="B88:B89"/>
    <mergeCell ref="A91:A92"/>
    <mergeCell ref="B91:B92"/>
    <mergeCell ref="A84:A85"/>
    <mergeCell ref="B84:B85"/>
    <mergeCell ref="I127:K127"/>
    <mergeCell ref="A114:G114"/>
    <mergeCell ref="B110:B111"/>
    <mergeCell ref="A110:A111"/>
    <mergeCell ref="B23:B24"/>
    <mergeCell ref="A23:A24"/>
    <mergeCell ref="I119:K119"/>
    <mergeCell ref="A7:K7"/>
    <mergeCell ref="A8:K8"/>
    <mergeCell ref="A9:K9"/>
    <mergeCell ref="A10:K10"/>
    <mergeCell ref="K11:K12"/>
    <mergeCell ref="H11:J11"/>
    <mergeCell ref="A11:A12"/>
    <mergeCell ref="B11:B12"/>
    <mergeCell ref="C11:C12"/>
    <mergeCell ref="D11:D12"/>
    <mergeCell ref="E11:G11"/>
    <mergeCell ref="B14:B15"/>
    <mergeCell ref="A14:A15"/>
    <mergeCell ref="A16:A17"/>
    <mergeCell ref="B16:B17"/>
    <mergeCell ref="I115:K115"/>
    <mergeCell ref="I116:K11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39"/>
  <sheetViews>
    <sheetView workbookViewId="0">
      <selection activeCell="B29" sqref="B29:N38"/>
    </sheetView>
  </sheetViews>
  <sheetFormatPr defaultRowHeight="15" x14ac:dyDescent="0.25"/>
  <sheetData>
    <row r="4" spans="2:14" ht="15.75" x14ac:dyDescent="0.25">
      <c r="B4" s="69" t="s">
        <v>88</v>
      </c>
      <c r="C4" s="69"/>
      <c r="D4" s="69"/>
      <c r="E4" s="69"/>
      <c r="F4" s="69"/>
      <c r="G4" s="69"/>
      <c r="H4" s="69"/>
      <c r="I4" s="69"/>
      <c r="J4" s="69"/>
      <c r="K4" s="69"/>
      <c r="L4" s="3"/>
      <c r="M4" s="3"/>
      <c r="N4" s="3"/>
    </row>
    <row r="5" spans="2:14" ht="15.75" x14ac:dyDescent="0.25">
      <c r="B5" s="114" t="s">
        <v>45</v>
      </c>
      <c r="C5" s="114"/>
      <c r="D5" s="114"/>
      <c r="E5" s="114"/>
      <c r="F5" s="114"/>
      <c r="G5" s="114"/>
      <c r="H5" s="114"/>
      <c r="I5" s="114"/>
      <c r="J5" s="114"/>
      <c r="K5" s="114"/>
      <c r="L5" s="3"/>
      <c r="M5" s="3"/>
      <c r="N5" s="3"/>
    </row>
    <row r="6" spans="2:14" ht="15.75" x14ac:dyDescent="0.25">
      <c r="B6" s="19"/>
      <c r="C6" s="20"/>
      <c r="D6" s="20"/>
      <c r="E6" s="20"/>
      <c r="F6" s="20"/>
      <c r="G6" s="20"/>
      <c r="H6" s="20"/>
      <c r="I6" s="21"/>
      <c r="J6" s="18"/>
      <c r="K6" s="22"/>
      <c r="L6" s="3"/>
      <c r="M6" s="3"/>
      <c r="N6" s="3"/>
    </row>
    <row r="7" spans="2:14" ht="15.75" x14ac:dyDescent="0.25">
      <c r="B7" s="23" t="s">
        <v>16</v>
      </c>
      <c r="C7" s="112" t="s">
        <v>46</v>
      </c>
      <c r="D7" s="113"/>
      <c r="E7" s="107" t="s">
        <v>47</v>
      </c>
      <c r="F7" s="108"/>
      <c r="G7" s="109"/>
      <c r="H7" s="110"/>
      <c r="I7" s="110"/>
      <c r="J7" s="110"/>
      <c r="K7" s="111"/>
      <c r="L7" s="3"/>
      <c r="M7" s="3"/>
      <c r="N7" s="3"/>
    </row>
    <row r="8" spans="2:14" ht="15.75" x14ac:dyDescent="0.25">
      <c r="B8" s="23" t="s">
        <v>17</v>
      </c>
      <c r="C8" s="112" t="s">
        <v>48</v>
      </c>
      <c r="D8" s="113"/>
      <c r="E8" s="107" t="s">
        <v>47</v>
      </c>
      <c r="F8" s="108"/>
      <c r="G8" s="109" t="s">
        <v>49</v>
      </c>
      <c r="H8" s="110"/>
      <c r="I8" s="110"/>
      <c r="J8" s="110"/>
      <c r="K8" s="111"/>
      <c r="L8" s="3"/>
      <c r="M8" s="3"/>
      <c r="N8" s="3"/>
    </row>
    <row r="9" spans="2:14" ht="15.75" x14ac:dyDescent="0.25">
      <c r="B9" s="23" t="s">
        <v>29</v>
      </c>
      <c r="C9" s="112" t="s">
        <v>50</v>
      </c>
      <c r="D9" s="113"/>
      <c r="E9" s="107" t="s">
        <v>51</v>
      </c>
      <c r="F9" s="108"/>
      <c r="G9" s="109">
        <v>60</v>
      </c>
      <c r="H9" s="110"/>
      <c r="I9" s="110"/>
      <c r="J9" s="110"/>
      <c r="K9" s="111"/>
      <c r="L9" s="3"/>
      <c r="M9" s="3"/>
      <c r="N9" s="3"/>
    </row>
    <row r="10" spans="2:14" ht="15.75" x14ac:dyDescent="0.25">
      <c r="B10" s="23" t="s">
        <v>52</v>
      </c>
      <c r="C10" s="112" t="s">
        <v>53</v>
      </c>
      <c r="D10" s="113"/>
      <c r="E10" s="107" t="s">
        <v>54</v>
      </c>
      <c r="F10" s="108"/>
      <c r="G10" s="109" t="s">
        <v>55</v>
      </c>
      <c r="H10" s="110"/>
      <c r="I10" s="110"/>
      <c r="J10" s="110"/>
      <c r="K10" s="111"/>
      <c r="L10" s="3"/>
      <c r="M10" s="3"/>
      <c r="N10" s="3"/>
    </row>
    <row r="11" spans="2:14" ht="15.75" x14ac:dyDescent="0.25">
      <c r="B11" s="23" t="s">
        <v>56</v>
      </c>
      <c r="C11" s="112" t="s">
        <v>57</v>
      </c>
      <c r="D11" s="113"/>
      <c r="E11" s="107" t="s">
        <v>51</v>
      </c>
      <c r="F11" s="108"/>
      <c r="G11" s="109"/>
      <c r="H11" s="110"/>
      <c r="I11" s="110"/>
      <c r="J11" s="110"/>
      <c r="K11" s="111"/>
      <c r="L11" s="3"/>
      <c r="M11" s="3"/>
      <c r="N11" s="3"/>
    </row>
    <row r="12" spans="2:14" ht="15.75" x14ac:dyDescent="0.25">
      <c r="B12" s="23" t="s">
        <v>58</v>
      </c>
      <c r="C12" s="112" t="s">
        <v>59</v>
      </c>
      <c r="D12" s="113"/>
      <c r="E12" s="107" t="s">
        <v>47</v>
      </c>
      <c r="F12" s="108"/>
      <c r="G12" s="109"/>
      <c r="H12" s="110"/>
      <c r="I12" s="110"/>
      <c r="J12" s="110"/>
      <c r="K12" s="111"/>
      <c r="L12" s="3"/>
      <c r="M12" s="3"/>
      <c r="N12" s="3"/>
    </row>
    <row r="13" spans="2:14" ht="15.75" x14ac:dyDescent="0.25">
      <c r="B13" s="23" t="s">
        <v>60</v>
      </c>
      <c r="C13" s="112" t="s">
        <v>61</v>
      </c>
      <c r="D13" s="113"/>
      <c r="E13" s="107" t="s">
        <v>62</v>
      </c>
      <c r="F13" s="108"/>
      <c r="G13" s="109"/>
      <c r="H13" s="110"/>
      <c r="I13" s="110"/>
      <c r="J13" s="110"/>
      <c r="K13" s="111"/>
      <c r="L13" s="3"/>
      <c r="M13" s="3"/>
      <c r="N13" s="3"/>
    </row>
    <row r="14" spans="2:14" ht="15.75" x14ac:dyDescent="0.25">
      <c r="B14" s="23" t="s">
        <v>63</v>
      </c>
      <c r="C14" s="112" t="s">
        <v>64</v>
      </c>
      <c r="D14" s="113"/>
      <c r="E14" s="107" t="s">
        <v>65</v>
      </c>
      <c r="F14" s="108"/>
      <c r="G14" s="109"/>
      <c r="H14" s="110"/>
      <c r="I14" s="110"/>
      <c r="J14" s="110"/>
      <c r="K14" s="111"/>
      <c r="L14" s="3"/>
      <c r="M14" s="3"/>
      <c r="N14" s="3"/>
    </row>
    <row r="15" spans="2:14" ht="15.75" x14ac:dyDescent="0.25">
      <c r="B15" s="23" t="s">
        <v>66</v>
      </c>
      <c r="C15" s="112" t="s">
        <v>67</v>
      </c>
      <c r="D15" s="113"/>
      <c r="E15" s="107" t="s">
        <v>68</v>
      </c>
      <c r="F15" s="108"/>
      <c r="G15" s="109"/>
      <c r="H15" s="110"/>
      <c r="I15" s="110"/>
      <c r="J15" s="110"/>
      <c r="K15" s="111"/>
      <c r="L15" s="3"/>
      <c r="M15" s="3"/>
      <c r="N15" s="3"/>
    </row>
    <row r="16" spans="2:14" ht="15.75" x14ac:dyDescent="0.25">
      <c r="B16" s="23" t="s">
        <v>69</v>
      </c>
      <c r="C16" s="112" t="s">
        <v>70</v>
      </c>
      <c r="D16" s="113"/>
      <c r="E16" s="117"/>
      <c r="F16" s="118"/>
      <c r="G16" s="109"/>
      <c r="H16" s="110"/>
      <c r="I16" s="110"/>
      <c r="J16" s="110"/>
      <c r="K16" s="111"/>
      <c r="L16" s="3"/>
      <c r="M16" s="3"/>
      <c r="N16" s="3"/>
    </row>
    <row r="17" spans="2:14" ht="15.75" x14ac:dyDescent="0.25">
      <c r="B17" s="24"/>
      <c r="C17" s="24"/>
      <c r="D17" s="24"/>
      <c r="E17" s="25"/>
      <c r="F17" s="26"/>
      <c r="G17" s="26"/>
      <c r="H17" s="26"/>
      <c r="I17" s="26"/>
      <c r="J17" s="26"/>
      <c r="K17" s="26"/>
      <c r="L17" s="3"/>
      <c r="M17" s="3"/>
      <c r="N17" s="3"/>
    </row>
    <row r="18" spans="2:14" ht="15.75" x14ac:dyDescent="0.25">
      <c r="B18" s="27" t="s">
        <v>71</v>
      </c>
      <c r="C18" s="27"/>
      <c r="D18" s="27"/>
      <c r="E18" s="27"/>
      <c r="F18" s="27"/>
      <c r="G18" s="27"/>
      <c r="H18" s="27"/>
      <c r="I18" s="27"/>
      <c r="J18" s="27"/>
      <c r="K18" s="27"/>
      <c r="L18" s="3"/>
      <c r="M18" s="3"/>
      <c r="N18" s="3"/>
    </row>
    <row r="19" spans="2:14" x14ac:dyDescent="0.25">
      <c r="B19" s="95" t="s">
        <v>72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</row>
    <row r="20" spans="2:14" x14ac:dyDescent="0.25">
      <c r="B20" s="95" t="s">
        <v>73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</row>
    <row r="21" spans="2:14" x14ac:dyDescent="0.25">
      <c r="B21" s="95" t="s">
        <v>74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</row>
    <row r="22" spans="2:14" x14ac:dyDescent="0.25">
      <c r="B22" s="95" t="s">
        <v>75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</row>
    <row r="23" spans="2:14" x14ac:dyDescent="0.25">
      <c r="B23" s="95" t="s">
        <v>85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2:14" x14ac:dyDescent="0.25">
      <c r="B24" s="116" t="s">
        <v>76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</row>
    <row r="25" spans="2:14" x14ac:dyDescent="0.25">
      <c r="B25" s="95" t="s">
        <v>86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2:14" x14ac:dyDescent="0.25">
      <c r="B26" s="95" t="s">
        <v>77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</row>
    <row r="27" spans="2:14" x14ac:dyDescent="0.25">
      <c r="B27" s="95" t="s">
        <v>89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28" spans="2:14" ht="15.75" x14ac:dyDescent="0.25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32"/>
      <c r="M28" s="32"/>
      <c r="N28" s="32"/>
    </row>
    <row r="29" spans="2:14" x14ac:dyDescent="0.25">
      <c r="B29" s="95" t="s">
        <v>87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</row>
    <row r="30" spans="2:14" ht="15.75" x14ac:dyDescent="0.2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2"/>
      <c r="M30" s="32"/>
      <c r="N30" s="32"/>
    </row>
    <row r="31" spans="2:14" ht="15.75" x14ac:dyDescent="0.25">
      <c r="B31" s="29" t="s">
        <v>78</v>
      </c>
      <c r="C31" s="29"/>
      <c r="D31" s="29"/>
      <c r="E31" s="29"/>
      <c r="F31" s="29"/>
      <c r="G31" s="29"/>
      <c r="H31" s="29"/>
      <c r="I31" s="29"/>
      <c r="J31" s="29"/>
      <c r="K31" s="29"/>
      <c r="L31" s="3"/>
      <c r="M31" s="3"/>
      <c r="N31" s="3"/>
    </row>
    <row r="32" spans="2:14" ht="15.75" x14ac:dyDescent="0.25">
      <c r="B32" s="29" t="s">
        <v>79</v>
      </c>
      <c r="C32" s="29"/>
      <c r="D32" s="29"/>
      <c r="E32" s="29"/>
      <c r="F32" s="29"/>
      <c r="G32" s="29"/>
      <c r="H32" s="29"/>
      <c r="I32" s="29"/>
      <c r="J32" s="29"/>
      <c r="K32" s="29"/>
      <c r="L32" s="3"/>
      <c r="M32" s="3"/>
      <c r="N32" s="3"/>
    </row>
    <row r="33" spans="2:14" ht="15.75" x14ac:dyDescent="0.25">
      <c r="B33" s="29" t="s">
        <v>80</v>
      </c>
      <c r="C33" s="29"/>
      <c r="D33" s="29"/>
      <c r="E33" s="29"/>
      <c r="F33" s="29"/>
      <c r="G33" s="29"/>
      <c r="H33" s="29"/>
      <c r="I33" s="29"/>
      <c r="J33" s="29"/>
      <c r="K33" s="29"/>
      <c r="L33" s="3"/>
      <c r="M33" s="3"/>
      <c r="N33" s="3"/>
    </row>
    <row r="34" spans="2:14" ht="15.75" x14ac:dyDescent="0.25">
      <c r="B34" s="29" t="s">
        <v>81</v>
      </c>
      <c r="C34" s="29"/>
      <c r="D34" s="29"/>
      <c r="E34" s="29"/>
      <c r="F34" s="29"/>
      <c r="G34" s="29"/>
      <c r="H34" s="29"/>
      <c r="I34" s="29"/>
      <c r="J34" s="29"/>
      <c r="K34" s="29"/>
      <c r="L34" s="3"/>
      <c r="M34" s="3"/>
      <c r="N34" s="3"/>
    </row>
    <row r="35" spans="2:14" ht="15.75" x14ac:dyDescent="0.25">
      <c r="B35" s="29" t="s">
        <v>82</v>
      </c>
      <c r="C35" s="29"/>
      <c r="D35" s="29"/>
      <c r="E35" s="29"/>
      <c r="F35" s="29"/>
      <c r="G35" s="29"/>
      <c r="H35" s="29"/>
      <c r="I35" s="29"/>
      <c r="J35" s="29"/>
      <c r="K35" s="29"/>
      <c r="L35" s="3"/>
      <c r="M35" s="3"/>
      <c r="N35" s="3"/>
    </row>
    <row r="36" spans="2:14" ht="15.75" x14ac:dyDescent="0.25">
      <c r="B36" s="29" t="s">
        <v>83</v>
      </c>
      <c r="C36" s="29"/>
      <c r="D36" s="29"/>
      <c r="E36" s="29"/>
      <c r="F36" s="29"/>
      <c r="G36" s="29"/>
      <c r="H36" s="29"/>
      <c r="I36" s="29"/>
      <c r="J36" s="29"/>
      <c r="K36" s="29"/>
      <c r="L36" s="3"/>
      <c r="M36" s="3"/>
      <c r="N36" s="3"/>
    </row>
    <row r="37" spans="2:14" ht="15.75" x14ac:dyDescent="0.25">
      <c r="B37" s="29" t="s">
        <v>84</v>
      </c>
      <c r="C37" s="29"/>
      <c r="D37" s="29"/>
      <c r="E37" s="29"/>
      <c r="F37" s="29"/>
      <c r="G37" s="29"/>
      <c r="H37" s="29"/>
      <c r="I37" s="29"/>
      <c r="J37" s="29"/>
      <c r="K37" s="29"/>
      <c r="L37" s="3"/>
      <c r="M37" s="3"/>
      <c r="N37" s="3"/>
    </row>
    <row r="38" spans="2:14" ht="15.75" x14ac:dyDescent="0.25">
      <c r="B38" s="18"/>
      <c r="C38" s="18"/>
      <c r="D38" s="18"/>
      <c r="E38" s="30"/>
      <c r="F38" s="30"/>
      <c r="G38" s="31"/>
      <c r="H38" s="31"/>
      <c r="I38" s="31"/>
      <c r="J38" s="31"/>
      <c r="K38" s="31"/>
      <c r="L38" s="3"/>
      <c r="M38" s="3"/>
      <c r="N38" s="3"/>
    </row>
    <row r="39" spans="2:14" ht="15.75" x14ac:dyDescent="0.25">
      <c r="B39" s="18"/>
      <c r="C39" s="18"/>
      <c r="D39" s="18"/>
      <c r="E39" s="30"/>
      <c r="F39" s="30"/>
      <c r="G39" s="31"/>
      <c r="H39" s="31"/>
      <c r="I39" s="31"/>
      <c r="J39" s="31"/>
      <c r="K39" s="31"/>
      <c r="L39" s="3"/>
      <c r="M39" s="3"/>
      <c r="N39" s="3"/>
    </row>
  </sheetData>
  <mergeCells count="43">
    <mergeCell ref="C16:D16"/>
    <mergeCell ref="B26:N26"/>
    <mergeCell ref="B27:N27"/>
    <mergeCell ref="B29:N29"/>
    <mergeCell ref="B28:K28"/>
    <mergeCell ref="B22:N22"/>
    <mergeCell ref="B23:N23"/>
    <mergeCell ref="B24:N24"/>
    <mergeCell ref="B25:N25"/>
    <mergeCell ref="E16:F16"/>
    <mergeCell ref="G16:K16"/>
    <mergeCell ref="G14:K14"/>
    <mergeCell ref="C15:D15"/>
    <mergeCell ref="E15:F15"/>
    <mergeCell ref="G15:K15"/>
    <mergeCell ref="E9:F9"/>
    <mergeCell ref="G9:K9"/>
    <mergeCell ref="C10:D10"/>
    <mergeCell ref="E11:F11"/>
    <mergeCell ref="G11:K11"/>
    <mergeCell ref="C12:D12"/>
    <mergeCell ref="E12:F12"/>
    <mergeCell ref="G12:K12"/>
    <mergeCell ref="C13:D13"/>
    <mergeCell ref="E10:F10"/>
    <mergeCell ref="G10:K10"/>
    <mergeCell ref="C11:D11"/>
    <mergeCell ref="B4:K4"/>
    <mergeCell ref="B19:N19"/>
    <mergeCell ref="B20:N20"/>
    <mergeCell ref="B21:N21"/>
    <mergeCell ref="E13:F13"/>
    <mergeCell ref="G13:K13"/>
    <mergeCell ref="C14:D14"/>
    <mergeCell ref="E14:F14"/>
    <mergeCell ref="B5:K5"/>
    <mergeCell ref="C7:D7"/>
    <mergeCell ref="E7:F7"/>
    <mergeCell ref="G7:K7"/>
    <mergeCell ref="C8:D8"/>
    <mergeCell ref="E8:F8"/>
    <mergeCell ref="G8:K8"/>
    <mergeCell ref="C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Анна Сергеевна</dc:creator>
  <cp:lastModifiedBy>Захарова Анна Сергеевна</cp:lastModifiedBy>
  <dcterms:created xsi:type="dcterms:W3CDTF">2022-03-28T12:54:16Z</dcterms:created>
  <dcterms:modified xsi:type="dcterms:W3CDTF">2022-03-29T09:58:01Z</dcterms:modified>
</cp:coreProperties>
</file>