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75" yWindow="225" windowWidth="12615" windowHeight="1305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G15" i="4" l="1"/>
  <c r="H21" i="4"/>
  <c r="H20" i="4"/>
  <c r="H19" i="4"/>
  <c r="H18" i="4"/>
  <c r="H17" i="4"/>
  <c r="H16" i="4"/>
  <c r="K15" i="4"/>
  <c r="I15" i="4"/>
  <c r="J15" i="4" l="1"/>
  <c r="L15" i="4" s="1"/>
  <c r="H102" i="4" l="1"/>
  <c r="H101" i="4"/>
  <c r="H100" i="4"/>
  <c r="H99" i="4"/>
  <c r="H98" i="4"/>
  <c r="H96" i="4"/>
  <c r="H95" i="4"/>
  <c r="G93" i="4" s="1"/>
  <c r="H94" i="4"/>
  <c r="H92" i="4"/>
  <c r="H91" i="4"/>
  <c r="H90" i="4"/>
  <c r="H88" i="4"/>
  <c r="H87" i="4"/>
  <c r="H86" i="4"/>
  <c r="H85" i="4"/>
  <c r="G83" i="4" s="1"/>
  <c r="H84" i="4"/>
  <c r="H82" i="4"/>
  <c r="H81" i="4"/>
  <c r="H80" i="4"/>
  <c r="G79" i="4" s="1"/>
  <c r="J79" i="4" s="1"/>
  <c r="H78" i="4"/>
  <c r="H77" i="4"/>
  <c r="G75" i="4" s="1"/>
  <c r="H76" i="4"/>
  <c r="H74" i="4"/>
  <c r="H73" i="4"/>
  <c r="H72" i="4"/>
  <c r="H70" i="4"/>
  <c r="H69" i="4"/>
  <c r="G67" i="4" s="1"/>
  <c r="H68" i="4"/>
  <c r="H66" i="4"/>
  <c r="H65" i="4"/>
  <c r="H64" i="4"/>
  <c r="G63" i="4" s="1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7" i="4"/>
  <c r="H46" i="4"/>
  <c r="H45" i="4"/>
  <c r="H44" i="4"/>
  <c r="H43" i="4"/>
  <c r="H42" i="4"/>
  <c r="H41" i="4"/>
  <c r="H40" i="4"/>
  <c r="H38" i="4"/>
  <c r="H37" i="4"/>
  <c r="H36" i="4"/>
  <c r="H35" i="4"/>
  <c r="H34" i="4"/>
  <c r="H33" i="4"/>
  <c r="H31" i="4"/>
  <c r="H30" i="4"/>
  <c r="H29" i="4"/>
  <c r="H28" i="4"/>
  <c r="H27" i="4"/>
  <c r="H26" i="4"/>
  <c r="H25" i="4"/>
  <c r="H24" i="4"/>
  <c r="H23" i="4"/>
  <c r="K97" i="4"/>
  <c r="K93" i="4"/>
  <c r="K89" i="4"/>
  <c r="K83" i="4"/>
  <c r="K79" i="4"/>
  <c r="K75" i="4"/>
  <c r="K71" i="4"/>
  <c r="K63" i="4"/>
  <c r="K57" i="4"/>
  <c r="K48" i="4"/>
  <c r="K39" i="4"/>
  <c r="K32" i="4"/>
  <c r="K22" i="4"/>
  <c r="G57" i="4" l="1"/>
  <c r="G32" i="4"/>
  <c r="G48" i="4"/>
  <c r="I48" i="4" s="1"/>
  <c r="G89" i="4"/>
  <c r="G97" i="4"/>
  <c r="I97" i="4" s="1"/>
  <c r="G22" i="4"/>
  <c r="I22" i="4"/>
  <c r="I32" i="4"/>
  <c r="G39" i="4"/>
  <c r="J39" i="4" s="1"/>
  <c r="L39" i="4" s="1"/>
  <c r="I57" i="4"/>
  <c r="G71" i="4"/>
  <c r="I71" i="4" s="1"/>
  <c r="L79" i="4"/>
  <c r="I63" i="4"/>
  <c r="J63" i="4"/>
  <c r="L63" i="4" s="1"/>
  <c r="J89" i="4"/>
  <c r="L89" i="4" s="1"/>
  <c r="I89" i="4"/>
  <c r="J22" i="4"/>
  <c r="L22" i="4" s="1"/>
  <c r="J32" i="4"/>
  <c r="L32" i="4" s="1"/>
  <c r="I39" i="4"/>
  <c r="J48" i="4"/>
  <c r="L48" i="4" s="1"/>
  <c r="H67" i="4"/>
  <c r="K67" i="4" s="1"/>
  <c r="K103" i="4" s="1"/>
  <c r="J67" i="4"/>
  <c r="J75" i="4"/>
  <c r="L75" i="4" s="1"/>
  <c r="I75" i="4"/>
  <c r="J83" i="4"/>
  <c r="L83" i="4" s="1"/>
  <c r="I83" i="4"/>
  <c r="J93" i="4"/>
  <c r="L93" i="4" s="1"/>
  <c r="I93" i="4"/>
  <c r="I79" i="4"/>
  <c r="J71" i="4"/>
  <c r="L71" i="4" s="1"/>
  <c r="I67" i="4"/>
  <c r="J97" i="4" l="1"/>
  <c r="L97" i="4" s="1"/>
  <c r="J57" i="4"/>
  <c r="L57" i="4" s="1"/>
  <c r="L67" i="4"/>
  <c r="L103" i="4" s="1"/>
  <c r="J103" i="4" l="1"/>
</calcChain>
</file>

<file path=xl/sharedStrings.xml><?xml version="1.0" encoding="utf-8"?>
<sst xmlns="http://schemas.openxmlformats.org/spreadsheetml/2006/main" count="260" uniqueCount="117">
  <si>
    <t>Обязательно! На фирменном бланке организации!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</si>
  <si>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</si>
  <si>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</si>
  <si>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</si>
  <si>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Стоимость ед., руб., в т.ч. НДС</t>
  </si>
  <si>
    <t>Стоимость всего, руб., в т.ч. НДС</t>
  </si>
  <si>
    <t>Материалы</t>
  </si>
  <si>
    <t>СМР</t>
  </si>
  <si>
    <t>ИТОГО</t>
  </si>
  <si>
    <t>Примечание</t>
  </si>
  <si>
    <t>1</t>
  </si>
  <si>
    <t>2</t>
  </si>
  <si>
    <t>Временные и другие параметры, ед. изм.</t>
  </si>
  <si>
    <t>2.1</t>
  </si>
  <si>
    <t>Сроки выполнения работ</t>
  </si>
  <si>
    <t>2.2</t>
  </si>
  <si>
    <t>Гарантийные обязательства, год</t>
  </si>
  <si>
    <t>5 лет</t>
  </si>
  <si>
    <t>2.3</t>
  </si>
  <si>
    <t>Срок действия коммерческого предложения</t>
  </si>
  <si>
    <t>2.4</t>
  </si>
  <si>
    <t>Наличие допуска СРО</t>
  </si>
  <si>
    <t>2.5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</si>
  <si>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</si>
  <si>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</si>
  <si>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</si>
  <si>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</si>
  <si>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</si>
  <si>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</si>
  <si>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</si>
  <si>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</si>
  <si>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</si>
  <si>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</si>
  <si>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</si>
  <si>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</si>
  <si>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</si>
  <si>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</si>
  <si>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</si>
  <si>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</si>
  <si>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</t>
  </si>
  <si>
    <t>5</t>
  </si>
  <si>
    <t>6</t>
  </si>
  <si>
    <t>7</t>
  </si>
  <si>
    <t>8</t>
  </si>
  <si>
    <t>9</t>
  </si>
  <si>
    <t>10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</si>
  <si>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</si>
  <si>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</si>
  <si>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</si>
  <si>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</si>
  <si>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</si>
  <si>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</si>
  <si>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</si>
  <si>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t>м2</t>
  </si>
  <si>
    <t xml:space="preserve">Авансирование, % </t>
  </si>
  <si>
    <t xml:space="preserve"> дней</t>
  </si>
  <si>
    <t>№ п.п.</t>
  </si>
  <si>
    <t>Код</t>
  </si>
  <si>
    <t>Наименование видов работ, конструктивных элементов и материалов</t>
  </si>
  <si>
    <t>ЕИ</t>
  </si>
  <si>
    <t>Норма расхода материала на еденицу измерения работ по согласованным нормам списания материалов на предприятии</t>
  </si>
  <si>
    <t>кг</t>
  </si>
  <si>
    <t>м3</t>
  </si>
  <si>
    <t>л</t>
  </si>
  <si>
    <t>м.п.</t>
  </si>
  <si>
    <t>11</t>
  </si>
  <si>
    <t>Важно! КП ДОЛЖНО БЫТЬ ОФОРМЛННО ПО ФОРМЕ ЗАКАЗЧИКА, КП С АЛЬТЕРНАТИВНЫМИ МАТЕРИАЛАМИ (АНАЛОГАМИ) ПОДАВАТЬ ОТДЕЛЬНЫМ РАСЧЕТОМ.</t>
  </si>
  <si>
    <t>Всего по расчету с НДС 20%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</si>
  <si>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</si>
  <si>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</si>
  <si>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>шт</t>
  </si>
  <si>
    <t>Устройство облицовки стен паркинга на h=630 мм с утеплением толщ. 150 мм</t>
  </si>
  <si>
    <t>Полиуретановый герметик</t>
  </si>
  <si>
    <t>Уплотнительный шнур</t>
  </si>
  <si>
    <t>Наплавляемая гидроизоляция (с заводом на стены 300 мм )</t>
  </si>
  <si>
    <t>Клей для минваты Weber.therm MW</t>
  </si>
  <si>
    <t>Утеплитель Технониколь XPS CARBON 35-300 (t=150 мм)</t>
  </si>
  <si>
    <t>Дюбель тарельчатый Bau-Fix TDL 8x200 мм</t>
  </si>
  <si>
    <t>Сетка 50х50, Ø4 мм (вертикально по стене)</t>
  </si>
  <si>
    <t>Ц/п штукатурка (вертикально по сетке) (толщ. 10 мм)</t>
  </si>
  <si>
    <t>Камень "Меликонполар" СКЦ 2Л-9Р</t>
  </si>
  <si>
    <t>Устройство облицовки стен паркинга на h=630 мм с утеплением толщ. 100 мм</t>
  </si>
  <si>
    <t>Утеплитель Технониколь XPS CARBON 35-300 (t=100 мм)</t>
  </si>
  <si>
    <t>Устройство облицовки стен паркинга на h=630 мм</t>
  </si>
  <si>
    <t>Устройство фасада с утеплением толщ. 150 мм, цв. RAL 8025 (бледно-коричневый)</t>
  </si>
  <si>
    <t>Армировочно-клеевая смесь</t>
  </si>
  <si>
    <t>Фасадная щелочестойкая сетка с яч.5х5 мм</t>
  </si>
  <si>
    <t>Тонирующая грунтовка Weber.prim Uni</t>
  </si>
  <si>
    <t>Штукатурка силикатная (затирка), толщ. 10 мм</t>
  </si>
  <si>
    <t>Краска силикатная КС154</t>
  </si>
  <si>
    <t>Устройство фасада с утеплением толщ. 100 мм, цв. RAL 8025 (бледно-коричневый)</t>
  </si>
  <si>
    <t>Дюбель тарельчатый Bau-Fix TDL 8x160 мм</t>
  </si>
  <si>
    <t>Устройство облицовки крыльца Тип-1</t>
  </si>
  <si>
    <t>Камень "Меликонполар" 380х140х40 мм (крышка)</t>
  </si>
  <si>
    <t>Устройство фасада, цв. RAL 8025 (бледно-коричневый)</t>
  </si>
  <si>
    <t>Грунтовка глубокого проникновения</t>
  </si>
  <si>
    <t>Шпатлевка фасадная на цементной основе (стартовая)</t>
  </si>
  <si>
    <t>Устройство фасада, цв. RAL 1013 (жемчужно-белый)</t>
  </si>
  <si>
    <t>Устройство отливов из оцинкованной стали с полимерным покрытием, b=150 мм</t>
  </si>
  <si>
    <t>Сталь листовая оцинкованная 0,7мм</t>
  </si>
  <si>
    <t>Устройство отливов из оцинкованной стали с полимерным покрытием, b=310 мм</t>
  </si>
  <si>
    <t>Устройство отливов из оцинкованной стали с полимерным покрытием, b=260 мм</t>
  </si>
  <si>
    <t>12</t>
  </si>
  <si>
    <t>Отделка оконных и витражных откосов по утеплителю, цв. RAL 8025 (бледно-коричневый)</t>
  </si>
  <si>
    <t>13</t>
  </si>
  <si>
    <t>Отделка витражных откосов, цв. RAL 8025 (бледно-коричневый)</t>
  </si>
  <si>
    <t>14</t>
  </si>
  <si>
    <t>Отделка дверных откосов, цв. RAL 8025 (бледно-коричневый)</t>
  </si>
  <si>
    <t>15</t>
  </si>
  <si>
    <t>Отделка дверных откосов по утеплителю, цв. RAL 8025 (бледно-коричневый)</t>
  </si>
  <si>
    <t>(Шифр 14295_028-АР. Изм.3)</t>
  </si>
  <si>
    <r>
      <t xml:space="preserve">Объём работ и нормативная потребность материалов на объект по производственной норме </t>
    </r>
    <r>
      <rPr>
        <b/>
        <sz val="12"/>
        <color rgb="FFFF0000"/>
        <rFont val="Arial"/>
        <family val="2"/>
        <charset val="204"/>
      </rPr>
      <t>По 14295_028-АР, Изм.3</t>
    </r>
  </si>
  <si>
    <t>июль 2022 г.-август 2022</t>
  </si>
  <si>
    <t>на выполнение комплекса работ по устройству штукатурного (мокрого) фасада  паркинга  №29</t>
  </si>
  <si>
    <t>Утеплитель МВП (γ=170/86кг/м³, λ Б=0.041Вт/мК), толщ. 150 мм</t>
  </si>
  <si>
    <t>Гибкие связи с песчаным анкером и гильзой, укомплектованный фиксатором диам. 80 мм</t>
  </si>
  <si>
    <t>Цементно-песчанный раствор М100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</si>
</sst>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11" fillId="0" borderId="0"/>
  </cellStyleXfs>
  <cellXfs count="116">
    <xf numFmtId="0" fontId="0" fillId="0" borderId="0" xfId="0"/>
    <xf numFmtId="49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10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 vertic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2" fillId="0" borderId="0" xfId="0" applyFont="1"/>
    <xf numFmtId="0" fontId="10" fillId="0" borderId="0" xfId="0" applyNumberFormat="1" applyFont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vertical="center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NumberFormat="1" applyFont="1" applyFill="1" applyBorder="1" applyAlignment="1" applyProtection="1">
      <alignment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 applyProtection="1">
      <alignment horizontal="center" vertical="center"/>
      <protection locked="0"/>
    </xf>
    <xf numFmtId="4" fontId="10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5" fillId="2" borderId="1" xfId="3" applyNumberFormat="1" applyFont="1" applyFill="1" applyBorder="1" applyAlignment="1" applyProtection="1">
      <alignment horizontal="left" vertical="center" wrapText="1"/>
    </xf>
    <xf numFmtId="0" fontId="10" fillId="2" borderId="1" xfId="3" applyNumberFormat="1" applyFont="1" applyFill="1" applyBorder="1" applyAlignment="1" applyProtection="1">
      <alignment horizontal="center" vertical="center" wrapText="1"/>
    </xf>
    <xf numFmtId="0" fontId="10" fillId="2" borderId="0" xfId="3" applyFont="1" applyFill="1" applyAlignment="1">
      <alignment vertical="center"/>
    </xf>
    <xf numFmtId="0" fontId="15" fillId="2" borderId="1" xfId="3" applyNumberFormat="1" applyFont="1" applyFill="1" applyBorder="1" applyAlignment="1" applyProtection="1">
      <alignment vertical="center" wrapText="1"/>
    </xf>
    <xf numFmtId="2" fontId="10" fillId="0" borderId="0" xfId="0" applyNumberFormat="1" applyFont="1" applyAlignment="1">
      <alignment horizontal="right" vertical="center"/>
    </xf>
    <xf numFmtId="0" fontId="10" fillId="5" borderId="1" xfId="0" applyNumberFormat="1" applyFont="1" applyFill="1" applyBorder="1" applyAlignment="1" applyProtection="1">
      <alignment horizontal="right" vertical="center" wrapText="1"/>
    </xf>
    <xf numFmtId="2" fontId="12" fillId="5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2" fontId="15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 applyProtection="1">
      <alignment horizontal="right" vertical="center" wrapText="1"/>
    </xf>
    <xf numFmtId="49" fontId="6" fillId="2" borderId="1" xfId="3" applyNumberFormat="1" applyFont="1" applyFill="1" applyBorder="1" applyAlignment="1" applyProtection="1">
      <alignment horizontal="center" vertical="center"/>
    </xf>
    <xf numFmtId="2" fontId="15" fillId="2" borderId="1" xfId="3" applyNumberFormat="1" applyFont="1" applyFill="1" applyBorder="1" applyAlignment="1" applyProtection="1">
      <alignment horizontal="right" vertical="center" wrapText="1"/>
    </xf>
    <xf numFmtId="0" fontId="10" fillId="2" borderId="1" xfId="3" applyFont="1" applyFill="1" applyBorder="1" applyAlignment="1">
      <alignment vertical="center"/>
    </xf>
    <xf numFmtId="0" fontId="15" fillId="2" borderId="1" xfId="3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/>
    </xf>
    <xf numFmtId="49" fontId="9" fillId="0" borderId="0" xfId="1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 applyProtection="1">
      <alignment horizontal="center" vertical="center" wrapText="1"/>
    </xf>
    <xf numFmtId="49" fontId="3" fillId="0" borderId="0" xfId="1" applyNumberFormat="1" applyFont="1" applyFill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4" fontId="10" fillId="0" borderId="1" xfId="0" quotePrefix="1" applyNumberFormat="1" applyFont="1" applyBorder="1" applyAlignment="1">
      <alignment horizontal="center" vertical="center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" fontId="10" fillId="0" borderId="3" xfId="0" quotePrefix="1" applyNumberFormat="1" applyFont="1" applyBorder="1" applyAlignment="1">
      <alignment horizontal="center" vertical="center"/>
    </xf>
    <xf numFmtId="4" fontId="10" fillId="0" borderId="2" xfId="0" quotePrefix="1" applyNumberFormat="1" applyFont="1" applyBorder="1" applyAlignment="1">
      <alignment horizontal="center" vertical="center"/>
    </xf>
    <xf numFmtId="4" fontId="10" fillId="0" borderId="4" xfId="0" quotePrefix="1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</cellXfs>
  <cellStyles count="4">
    <cellStyle name="Excel Built-in Normal" xfId="1"/>
    <cellStyle name="Normal_Sheet1" xfId="2"/>
    <cellStyle name="Обычный" xfId="0" builtinId="0"/>
    <cellStyle name="Обычный 2" xfId="3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topLeftCell="D1" workbookViewId="0">
      <selection activeCell="G16" sqref="G16"/>
    </sheetView>
  </sheetViews>
  <sheetFormatPr defaultRowHeight="15" x14ac:dyDescent="0.25"/>
  <cols>
    <col min="1" max="1" width="6.85546875" style="27" customWidth="1"/>
    <col min="2" max="2" width="9.7109375" style="27" customWidth="1"/>
    <col min="3" max="3" width="59.7109375" style="27" customWidth="1"/>
    <col min="4" max="4" width="6.42578125" style="8" customWidth="1"/>
    <col min="5" max="5" width="12.85546875" style="27" customWidth="1"/>
    <col min="6" max="6" width="19.42578125" style="79" customWidth="1"/>
    <col min="7" max="7" width="15.28515625" style="27" customWidth="1"/>
    <col min="8" max="8" width="15.5703125" style="27" customWidth="1"/>
    <col min="9" max="9" width="15.140625" style="27" customWidth="1"/>
    <col min="10" max="10" width="15.42578125" style="27" customWidth="1"/>
    <col min="11" max="11" width="16" style="27" customWidth="1"/>
    <col min="12" max="12" width="16.85546875" style="27" customWidth="1"/>
    <col min="13" max="13" width="23.28515625" style="27" customWidth="1"/>
    <col min="14" max="16384" width="9.140625" style="27"/>
  </cols>
  <sheetData>
    <row r="1" spans="1:14" s="31" customFormat="1" x14ac:dyDescent="0.2">
      <c r="A1" s="15"/>
      <c r="B1" s="15"/>
      <c r="C1" s="1"/>
      <c r="D1" s="9"/>
      <c r="E1" s="62"/>
      <c r="F1" s="62"/>
      <c r="G1" s="51"/>
      <c r="H1" s="41"/>
      <c r="I1" s="41"/>
      <c r="J1" s="41"/>
      <c r="K1" s="52"/>
      <c r="L1" s="52"/>
      <c r="M1" s="51"/>
      <c r="N1" s="2"/>
    </row>
    <row r="2" spans="1:14" s="31" customFormat="1" x14ac:dyDescent="0.2">
      <c r="A2" s="16"/>
      <c r="B2" s="16"/>
      <c r="C2" s="1"/>
      <c r="D2" s="9"/>
      <c r="E2" s="62"/>
      <c r="F2" s="62"/>
      <c r="G2" s="51"/>
      <c r="H2" s="41"/>
      <c r="I2" s="41"/>
      <c r="J2" s="41"/>
      <c r="K2" s="52"/>
      <c r="L2" s="52"/>
      <c r="M2" s="51"/>
      <c r="N2" s="2"/>
    </row>
    <row r="3" spans="1:14" s="31" customFormat="1" ht="15.75" x14ac:dyDescent="0.2">
      <c r="A3" s="4" t="s">
        <v>0</v>
      </c>
      <c r="B3" s="17"/>
      <c r="D3" s="10"/>
      <c r="E3" s="70" t="s">
        <v>66</v>
      </c>
      <c r="F3" s="63"/>
      <c r="G3" s="53"/>
      <c r="H3" s="50"/>
      <c r="I3" s="50"/>
      <c r="J3" s="50"/>
      <c r="K3" s="54"/>
      <c r="L3" s="54"/>
      <c r="M3" s="50"/>
      <c r="N3" s="5"/>
    </row>
    <row r="4" spans="1:14" s="31" customFormat="1" ht="15.75" x14ac:dyDescent="0.2">
      <c r="A4" s="16"/>
      <c r="B4" s="16"/>
      <c r="C4" s="4"/>
      <c r="D4" s="10"/>
      <c r="E4" s="63"/>
      <c r="F4" s="63"/>
      <c r="G4" s="53"/>
      <c r="H4" s="50"/>
      <c r="I4" s="50"/>
      <c r="J4" s="50"/>
      <c r="K4" s="54"/>
      <c r="L4" s="54"/>
      <c r="M4" s="50"/>
      <c r="N4" s="5"/>
    </row>
    <row r="5" spans="1:14" s="31" customFormat="1" ht="15.75" x14ac:dyDescent="0.2">
      <c r="A5" s="17"/>
      <c r="B5" s="17"/>
      <c r="C5" s="6"/>
      <c r="D5" s="11"/>
      <c r="E5" s="64"/>
      <c r="F5" s="64"/>
      <c r="G5" s="55"/>
      <c r="H5" s="50"/>
      <c r="I5" s="50"/>
      <c r="J5" s="50"/>
      <c r="K5" s="54"/>
      <c r="L5" s="54"/>
      <c r="M5" s="50"/>
      <c r="N5" s="5"/>
    </row>
    <row r="6" spans="1:14" s="31" customFormat="1" ht="15.75" x14ac:dyDescent="0.2">
      <c r="A6" s="17"/>
      <c r="B6" s="17"/>
      <c r="C6" s="92" t="s">
        <v>1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31" customFormat="1" ht="15" customHeight="1" x14ac:dyDescent="0.2">
      <c r="A7" s="18"/>
      <c r="B7" s="93" t="s">
        <v>113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4" s="31" customFormat="1" ht="15" customHeight="1" x14ac:dyDescent="0.25">
      <c r="A8" s="94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s="31" customFormat="1" ht="15" customHeight="1" x14ac:dyDescent="0.25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4" s="31" customFormat="1" ht="15.75" x14ac:dyDescent="0.25">
      <c r="A10" s="15"/>
      <c r="B10" s="15"/>
      <c r="C10" s="15"/>
      <c r="D10" s="15"/>
      <c r="E10" s="65"/>
      <c r="F10" s="66"/>
      <c r="G10" s="56"/>
      <c r="H10" s="56"/>
      <c r="I10" s="56"/>
      <c r="J10" s="56"/>
      <c r="K10" s="56"/>
      <c r="L10" s="56"/>
      <c r="M10" s="56"/>
    </row>
    <row r="11" spans="1:14" s="74" customFormat="1" ht="15.75" x14ac:dyDescent="0.25">
      <c r="A11" s="71" t="s">
        <v>110</v>
      </c>
      <c r="B11" s="72"/>
      <c r="C11" s="73"/>
      <c r="D11" s="73"/>
      <c r="E11" s="73"/>
      <c r="F11" s="73"/>
    </row>
    <row r="12" spans="1:14" s="74" customFormat="1" x14ac:dyDescent="0.25">
      <c r="A12" s="97"/>
      <c r="B12" s="97"/>
      <c r="C12" s="97"/>
      <c r="D12" s="97"/>
      <c r="E12" s="97"/>
      <c r="F12" s="97"/>
    </row>
    <row r="13" spans="1:14" s="19" customFormat="1" ht="15.75" customHeight="1" x14ac:dyDescent="0.25">
      <c r="A13" s="98" t="s">
        <v>56</v>
      </c>
      <c r="B13" s="98" t="s">
        <v>57</v>
      </c>
      <c r="C13" s="99" t="s">
        <v>58</v>
      </c>
      <c r="D13" s="99" t="s">
        <v>59</v>
      </c>
      <c r="E13" s="99" t="s">
        <v>60</v>
      </c>
      <c r="F13" s="99" t="s">
        <v>111</v>
      </c>
      <c r="G13" s="95" t="s">
        <v>4</v>
      </c>
      <c r="H13" s="95"/>
      <c r="I13" s="95"/>
      <c r="J13" s="95" t="s">
        <v>5</v>
      </c>
      <c r="K13" s="95"/>
      <c r="L13" s="95"/>
      <c r="M13" s="96" t="s">
        <v>9</v>
      </c>
    </row>
    <row r="14" spans="1:14" s="19" customFormat="1" ht="15.75" x14ac:dyDescent="0.25">
      <c r="A14" s="98"/>
      <c r="B14" s="98"/>
      <c r="C14" s="99"/>
      <c r="D14" s="99"/>
      <c r="E14" s="99"/>
      <c r="F14" s="99"/>
      <c r="G14" s="68" t="s">
        <v>6</v>
      </c>
      <c r="H14" s="68" t="s">
        <v>7</v>
      </c>
      <c r="I14" s="68" t="s">
        <v>8</v>
      </c>
      <c r="J14" s="68" t="s">
        <v>6</v>
      </c>
      <c r="K14" s="68" t="s">
        <v>7</v>
      </c>
      <c r="L14" s="68" t="s">
        <v>8</v>
      </c>
      <c r="M14" s="96"/>
    </row>
    <row r="15" spans="1:14" ht="31.5" x14ac:dyDescent="0.25">
      <c r="A15" s="20" t="s">
        <v>10</v>
      </c>
      <c r="B15" s="20"/>
      <c r="C15" s="21" t="s">
        <v>71</v>
      </c>
      <c r="D15" s="22" t="s">
        <v>53</v>
      </c>
      <c r="E15" s="80"/>
      <c r="F15" s="81">
        <v>6.4070999999999998</v>
      </c>
      <c r="G15" s="82">
        <f>(H16+H17+H18+H19++H20+H21)/F15</f>
        <v>0</v>
      </c>
      <c r="H15" s="82"/>
      <c r="I15" s="91">
        <f>G15+H15</f>
        <v>0</v>
      </c>
      <c r="J15" s="91">
        <f>F15*G15</f>
        <v>0</v>
      </c>
      <c r="K15" s="91">
        <f>F15*H15</f>
        <v>0</v>
      </c>
      <c r="L15" s="91">
        <f>SUM(J15:K15)</f>
        <v>0</v>
      </c>
      <c r="M15" s="82"/>
    </row>
    <row r="16" spans="1:14" s="23" customFormat="1" ht="15.75" x14ac:dyDescent="0.25">
      <c r="A16" s="83"/>
      <c r="B16" s="83"/>
      <c r="C16" s="29" t="s">
        <v>72</v>
      </c>
      <c r="D16" s="26" t="s">
        <v>61</v>
      </c>
      <c r="E16" s="26">
        <v>0.47</v>
      </c>
      <c r="F16" s="84">
        <v>3.0113369999999997</v>
      </c>
      <c r="G16" s="85">
        <v>0</v>
      </c>
      <c r="H16" s="85">
        <f>F16*G16</f>
        <v>0</v>
      </c>
      <c r="I16" s="85"/>
      <c r="J16" s="85"/>
      <c r="K16" s="85"/>
      <c r="L16" s="85"/>
      <c r="M16" s="85"/>
    </row>
    <row r="17" spans="1:13" s="23" customFormat="1" ht="30" x14ac:dyDescent="0.25">
      <c r="A17" s="83"/>
      <c r="B17" s="83"/>
      <c r="C17" s="29" t="s">
        <v>74</v>
      </c>
      <c r="D17" s="25" t="s">
        <v>53</v>
      </c>
      <c r="E17" s="26">
        <v>0.95</v>
      </c>
      <c r="F17" s="84">
        <v>6.0867449999999996</v>
      </c>
      <c r="G17" s="85">
        <v>0</v>
      </c>
      <c r="H17" s="85">
        <f t="shared" ref="H17:H21" si="0">F17*G17</f>
        <v>0</v>
      </c>
      <c r="I17" s="85"/>
      <c r="J17" s="85"/>
      <c r="K17" s="85"/>
      <c r="L17" s="85"/>
      <c r="M17" s="85"/>
    </row>
    <row r="18" spans="1:13" s="23" customFormat="1" ht="30" x14ac:dyDescent="0.25">
      <c r="A18" s="83"/>
      <c r="B18" s="83"/>
      <c r="C18" s="24" t="s">
        <v>114</v>
      </c>
      <c r="D18" s="26" t="s">
        <v>62</v>
      </c>
      <c r="E18" s="26">
        <v>0.1575</v>
      </c>
      <c r="F18" s="84">
        <v>1.00911825</v>
      </c>
      <c r="G18" s="85">
        <v>0</v>
      </c>
      <c r="H18" s="85">
        <f t="shared" si="0"/>
        <v>0</v>
      </c>
      <c r="I18" s="85"/>
      <c r="J18" s="85"/>
      <c r="K18" s="85"/>
      <c r="L18" s="85"/>
      <c r="M18" s="85"/>
    </row>
    <row r="19" spans="1:13" s="23" customFormat="1" ht="30" x14ac:dyDescent="0.25">
      <c r="A19" s="83"/>
      <c r="B19" s="83"/>
      <c r="C19" s="28" t="s">
        <v>115</v>
      </c>
      <c r="D19" s="26" t="s">
        <v>70</v>
      </c>
      <c r="E19" s="26">
        <v>4</v>
      </c>
      <c r="F19" s="84">
        <v>26</v>
      </c>
      <c r="G19" s="85">
        <v>0</v>
      </c>
      <c r="H19" s="85">
        <f t="shared" si="0"/>
        <v>0</v>
      </c>
      <c r="I19" s="85"/>
      <c r="J19" s="85"/>
      <c r="K19" s="85"/>
      <c r="L19" s="85"/>
      <c r="M19" s="85"/>
    </row>
    <row r="20" spans="1:13" s="23" customFormat="1" ht="15.75" x14ac:dyDescent="0.25">
      <c r="A20" s="83"/>
      <c r="B20" s="83"/>
      <c r="C20" s="29" t="s">
        <v>80</v>
      </c>
      <c r="D20" s="26" t="s">
        <v>70</v>
      </c>
      <c r="E20" s="26">
        <v>17.100000000000001</v>
      </c>
      <c r="F20" s="84">
        <v>110</v>
      </c>
      <c r="G20" s="85">
        <v>0</v>
      </c>
      <c r="H20" s="85">
        <f t="shared" si="0"/>
        <v>0</v>
      </c>
      <c r="I20" s="85"/>
      <c r="J20" s="85"/>
      <c r="K20" s="85"/>
      <c r="L20" s="85"/>
      <c r="M20" s="85"/>
    </row>
    <row r="21" spans="1:13" s="23" customFormat="1" ht="15.75" x14ac:dyDescent="0.25">
      <c r="A21" s="83"/>
      <c r="B21" s="83"/>
      <c r="C21" s="29" t="s">
        <v>116</v>
      </c>
      <c r="D21" s="26" t="s">
        <v>62</v>
      </c>
      <c r="E21" s="26">
        <v>0.03</v>
      </c>
      <c r="F21" s="84">
        <v>0.19221299999999999</v>
      </c>
      <c r="G21" s="85">
        <v>0</v>
      </c>
      <c r="H21" s="85">
        <f t="shared" si="0"/>
        <v>0</v>
      </c>
      <c r="I21" s="85"/>
      <c r="J21" s="85"/>
      <c r="K21" s="85"/>
      <c r="L21" s="85"/>
      <c r="M21" s="85"/>
    </row>
    <row r="22" spans="1:13" ht="31.5" x14ac:dyDescent="0.25">
      <c r="A22" s="20" t="s">
        <v>11</v>
      </c>
      <c r="B22" s="20"/>
      <c r="C22" s="21" t="s">
        <v>81</v>
      </c>
      <c r="D22" s="22" t="s">
        <v>53</v>
      </c>
      <c r="E22" s="80"/>
      <c r="F22" s="81">
        <v>9.8468999999999998</v>
      </c>
      <c r="G22" s="82">
        <f>(H23+H24+H25+H26+H27+H29+H30+H31)/F22</f>
        <v>0</v>
      </c>
      <c r="H22" s="82"/>
      <c r="I22" s="91">
        <f>G22+H22</f>
        <v>0</v>
      </c>
      <c r="J22" s="91">
        <f>F22*G22</f>
        <v>0</v>
      </c>
      <c r="K22" s="91">
        <f>F22*H22</f>
        <v>0</v>
      </c>
      <c r="L22" s="91">
        <f>SUM(J22:K22)</f>
        <v>0</v>
      </c>
      <c r="M22" s="82"/>
    </row>
    <row r="23" spans="1:13" s="23" customFormat="1" ht="15.75" x14ac:dyDescent="0.25">
      <c r="A23" s="83"/>
      <c r="B23" s="83"/>
      <c r="C23" s="29" t="s">
        <v>72</v>
      </c>
      <c r="D23" s="26" t="s">
        <v>61</v>
      </c>
      <c r="E23" s="26">
        <v>0.55000000000000004</v>
      </c>
      <c r="F23" s="84">
        <v>5.4157950000000001</v>
      </c>
      <c r="G23" s="85">
        <v>0</v>
      </c>
      <c r="H23" s="85">
        <f t="shared" ref="H23:H31" si="1">F23*G23</f>
        <v>0</v>
      </c>
      <c r="I23" s="85"/>
      <c r="J23" s="85"/>
      <c r="K23" s="85"/>
      <c r="L23" s="85"/>
      <c r="M23" s="85"/>
    </row>
    <row r="24" spans="1:13" s="23" customFormat="1" ht="15.75" x14ac:dyDescent="0.25">
      <c r="A24" s="83"/>
      <c r="B24" s="83"/>
      <c r="C24" s="29" t="s">
        <v>73</v>
      </c>
      <c r="D24" s="26" t="s">
        <v>64</v>
      </c>
      <c r="E24" s="26">
        <v>1.88</v>
      </c>
      <c r="F24" s="84">
        <v>18.512172</v>
      </c>
      <c r="G24" s="85">
        <v>0</v>
      </c>
      <c r="H24" s="85">
        <f t="shared" si="1"/>
        <v>0</v>
      </c>
      <c r="I24" s="85"/>
      <c r="J24" s="85"/>
      <c r="K24" s="85"/>
      <c r="L24" s="85"/>
      <c r="M24" s="85"/>
    </row>
    <row r="25" spans="1:13" s="23" customFormat="1" ht="30" x14ac:dyDescent="0.25">
      <c r="A25" s="83"/>
      <c r="B25" s="83"/>
      <c r="C25" s="29" t="s">
        <v>74</v>
      </c>
      <c r="D25" s="25" t="s">
        <v>53</v>
      </c>
      <c r="E25" s="26">
        <v>1.01</v>
      </c>
      <c r="F25" s="84">
        <v>9.9453689999999995</v>
      </c>
      <c r="G25" s="85">
        <v>0</v>
      </c>
      <c r="H25" s="85">
        <f t="shared" si="1"/>
        <v>0</v>
      </c>
      <c r="I25" s="85"/>
      <c r="J25" s="85"/>
      <c r="K25" s="85"/>
      <c r="L25" s="85"/>
      <c r="M25" s="85"/>
    </row>
    <row r="26" spans="1:13" s="23" customFormat="1" ht="15.75" x14ac:dyDescent="0.25">
      <c r="A26" s="83"/>
      <c r="B26" s="83"/>
      <c r="C26" s="24" t="s">
        <v>75</v>
      </c>
      <c r="D26" s="26" t="s">
        <v>61</v>
      </c>
      <c r="E26" s="26">
        <v>6</v>
      </c>
      <c r="F26" s="84">
        <v>59.081400000000002</v>
      </c>
      <c r="G26" s="85">
        <v>0</v>
      </c>
      <c r="H26" s="85">
        <f t="shared" si="1"/>
        <v>0</v>
      </c>
      <c r="I26" s="85"/>
      <c r="J26" s="85"/>
      <c r="K26" s="85"/>
      <c r="L26" s="85"/>
      <c r="M26" s="85"/>
    </row>
    <row r="27" spans="1:13" s="23" customFormat="1" ht="30" x14ac:dyDescent="0.25">
      <c r="A27" s="83"/>
      <c r="B27" s="83"/>
      <c r="C27" s="24" t="s">
        <v>82</v>
      </c>
      <c r="D27" s="26" t="s">
        <v>62</v>
      </c>
      <c r="E27" s="26">
        <v>0.10500000000000001</v>
      </c>
      <c r="F27" s="84">
        <v>1.0339245000000001</v>
      </c>
      <c r="G27" s="85">
        <v>0</v>
      </c>
      <c r="H27" s="85">
        <f t="shared" si="1"/>
        <v>0</v>
      </c>
      <c r="I27" s="85"/>
      <c r="J27" s="85"/>
      <c r="K27" s="85"/>
      <c r="L27" s="85"/>
      <c r="M27" s="85"/>
    </row>
    <row r="28" spans="1:13" s="23" customFormat="1" ht="15.75" x14ac:dyDescent="0.25">
      <c r="A28" s="83"/>
      <c r="B28" s="83"/>
      <c r="C28" s="28" t="s">
        <v>77</v>
      </c>
      <c r="D28" s="26" t="s">
        <v>70</v>
      </c>
      <c r="E28" s="26">
        <v>4</v>
      </c>
      <c r="F28" s="84">
        <v>39</v>
      </c>
      <c r="G28" s="85">
        <v>0</v>
      </c>
      <c r="H28" s="85">
        <f t="shared" si="1"/>
        <v>0</v>
      </c>
      <c r="I28" s="85"/>
      <c r="J28" s="85"/>
      <c r="K28" s="85"/>
      <c r="L28" s="85"/>
      <c r="M28" s="85"/>
    </row>
    <row r="29" spans="1:13" s="23" customFormat="1" ht="15.75" x14ac:dyDescent="0.25">
      <c r="A29" s="83"/>
      <c r="B29" s="83"/>
      <c r="C29" s="28" t="s">
        <v>78</v>
      </c>
      <c r="D29" s="26" t="s">
        <v>53</v>
      </c>
      <c r="E29" s="26">
        <v>1.02</v>
      </c>
      <c r="F29" s="84">
        <v>10.043837999999999</v>
      </c>
      <c r="G29" s="85">
        <v>0</v>
      </c>
      <c r="H29" s="85">
        <f t="shared" si="1"/>
        <v>0</v>
      </c>
      <c r="I29" s="85"/>
      <c r="J29" s="85"/>
      <c r="K29" s="85"/>
      <c r="L29" s="85"/>
      <c r="M29" s="85"/>
    </row>
    <row r="30" spans="1:13" s="23" customFormat="1" ht="30" x14ac:dyDescent="0.25">
      <c r="A30" s="83"/>
      <c r="B30" s="83"/>
      <c r="C30" s="29" t="s">
        <v>79</v>
      </c>
      <c r="D30" s="26" t="s">
        <v>61</v>
      </c>
      <c r="E30" s="26">
        <v>9</v>
      </c>
      <c r="F30" s="84">
        <v>88.622100000000003</v>
      </c>
      <c r="G30" s="85">
        <v>0</v>
      </c>
      <c r="H30" s="85">
        <f t="shared" si="1"/>
        <v>0</v>
      </c>
      <c r="I30" s="85"/>
      <c r="J30" s="85"/>
      <c r="K30" s="85"/>
      <c r="L30" s="85"/>
      <c r="M30" s="85"/>
    </row>
    <row r="31" spans="1:13" s="23" customFormat="1" ht="15.75" x14ac:dyDescent="0.25">
      <c r="A31" s="83"/>
      <c r="B31" s="83"/>
      <c r="C31" s="29" t="s">
        <v>80</v>
      </c>
      <c r="D31" s="26" t="s">
        <v>70</v>
      </c>
      <c r="E31" s="26">
        <v>17.100000000000001</v>
      </c>
      <c r="F31" s="84">
        <v>168</v>
      </c>
      <c r="G31" s="85">
        <v>0</v>
      </c>
      <c r="H31" s="85">
        <f t="shared" si="1"/>
        <v>0</v>
      </c>
      <c r="I31" s="85"/>
      <c r="J31" s="85"/>
      <c r="K31" s="85"/>
      <c r="L31" s="85"/>
      <c r="M31" s="85"/>
    </row>
    <row r="32" spans="1:13" ht="31.5" x14ac:dyDescent="0.25">
      <c r="A32" s="20" t="s">
        <v>23</v>
      </c>
      <c r="B32" s="20"/>
      <c r="C32" s="21" t="s">
        <v>83</v>
      </c>
      <c r="D32" s="22" t="s">
        <v>53</v>
      </c>
      <c r="E32" s="80"/>
      <c r="F32" s="81">
        <v>46.298699999999997</v>
      </c>
      <c r="G32" s="82">
        <f>(H33+H34+H35+H36+H37+H38)/F32</f>
        <v>0</v>
      </c>
      <c r="H32" s="82"/>
      <c r="I32" s="91">
        <f>G32+H32</f>
        <v>0</v>
      </c>
      <c r="J32" s="91">
        <f>F32*G32</f>
        <v>0</v>
      </c>
      <c r="K32" s="91">
        <f>F32*H32</f>
        <v>0</v>
      </c>
      <c r="L32" s="91">
        <f>SUM(J32:K32)</f>
        <v>0</v>
      </c>
      <c r="M32" s="82"/>
    </row>
    <row r="33" spans="1:13" s="23" customFormat="1" ht="15.75" x14ac:dyDescent="0.25">
      <c r="A33" s="83"/>
      <c r="B33" s="83"/>
      <c r="C33" s="29" t="s">
        <v>72</v>
      </c>
      <c r="D33" s="26" t="s">
        <v>61</v>
      </c>
      <c r="E33" s="26">
        <v>0.55000000000000004</v>
      </c>
      <c r="F33" s="84">
        <v>25.464285</v>
      </c>
      <c r="G33" s="85">
        <v>0</v>
      </c>
      <c r="H33" s="85">
        <f t="shared" ref="H33:H38" si="2">F33*G33</f>
        <v>0</v>
      </c>
      <c r="I33" s="85"/>
      <c r="J33" s="85"/>
      <c r="K33" s="85"/>
      <c r="L33" s="85"/>
      <c r="M33" s="85"/>
    </row>
    <row r="34" spans="1:13" s="23" customFormat="1" ht="15.75" x14ac:dyDescent="0.25">
      <c r="A34" s="83"/>
      <c r="B34" s="83"/>
      <c r="C34" s="29" t="s">
        <v>73</v>
      </c>
      <c r="D34" s="26" t="s">
        <v>64</v>
      </c>
      <c r="E34" s="26">
        <v>1.85</v>
      </c>
      <c r="F34" s="84">
        <v>85.652594999999991</v>
      </c>
      <c r="G34" s="85">
        <v>0</v>
      </c>
      <c r="H34" s="85">
        <f t="shared" si="2"/>
        <v>0</v>
      </c>
      <c r="I34" s="85"/>
      <c r="J34" s="85"/>
      <c r="K34" s="85"/>
      <c r="L34" s="85"/>
      <c r="M34" s="85"/>
    </row>
    <row r="35" spans="1:13" s="23" customFormat="1" ht="30" x14ac:dyDescent="0.25">
      <c r="A35" s="83"/>
      <c r="B35" s="83"/>
      <c r="C35" s="29" t="s">
        <v>74</v>
      </c>
      <c r="D35" s="25" t="s">
        <v>53</v>
      </c>
      <c r="E35" s="26">
        <v>0.79</v>
      </c>
      <c r="F35" s="84">
        <v>36.575972999999998</v>
      </c>
      <c r="G35" s="85">
        <v>0</v>
      </c>
      <c r="H35" s="85">
        <f t="shared" si="2"/>
        <v>0</v>
      </c>
      <c r="I35" s="85"/>
      <c r="J35" s="85"/>
      <c r="K35" s="85"/>
      <c r="L35" s="85"/>
      <c r="M35" s="85"/>
    </row>
    <row r="36" spans="1:13" s="23" customFormat="1" ht="15.75" x14ac:dyDescent="0.25">
      <c r="A36" s="83"/>
      <c r="B36" s="83"/>
      <c r="C36" s="28" t="s">
        <v>78</v>
      </c>
      <c r="D36" s="26" t="s">
        <v>53</v>
      </c>
      <c r="E36" s="26">
        <v>1.02</v>
      </c>
      <c r="F36" s="84">
        <v>47.224674</v>
      </c>
      <c r="G36" s="85">
        <v>0</v>
      </c>
      <c r="H36" s="85">
        <f t="shared" si="2"/>
        <v>0</v>
      </c>
      <c r="I36" s="85"/>
      <c r="J36" s="85"/>
      <c r="K36" s="85"/>
      <c r="L36" s="85"/>
      <c r="M36" s="85"/>
    </row>
    <row r="37" spans="1:13" s="23" customFormat="1" ht="30" x14ac:dyDescent="0.25">
      <c r="A37" s="83"/>
      <c r="B37" s="83"/>
      <c r="C37" s="29" t="s">
        <v>79</v>
      </c>
      <c r="D37" s="26" t="s">
        <v>61</v>
      </c>
      <c r="E37" s="26">
        <v>9</v>
      </c>
      <c r="F37" s="84">
        <v>416.68829999999997</v>
      </c>
      <c r="G37" s="85">
        <v>0</v>
      </c>
      <c r="H37" s="85">
        <f t="shared" si="2"/>
        <v>0</v>
      </c>
      <c r="I37" s="85"/>
      <c r="J37" s="85"/>
      <c r="K37" s="85"/>
      <c r="L37" s="85"/>
      <c r="M37" s="85"/>
    </row>
    <row r="38" spans="1:13" s="23" customFormat="1" ht="15.75" x14ac:dyDescent="0.25">
      <c r="A38" s="83"/>
      <c r="B38" s="83"/>
      <c r="C38" s="29" t="s">
        <v>80</v>
      </c>
      <c r="D38" s="26" t="s">
        <v>70</v>
      </c>
      <c r="E38" s="26">
        <v>17.100000000000001</v>
      </c>
      <c r="F38" s="84">
        <v>792</v>
      </c>
      <c r="G38" s="85">
        <v>0</v>
      </c>
      <c r="H38" s="85">
        <f t="shared" si="2"/>
        <v>0</v>
      </c>
      <c r="I38" s="85"/>
      <c r="J38" s="85"/>
      <c r="K38" s="85"/>
      <c r="L38" s="85"/>
      <c r="M38" s="85"/>
    </row>
    <row r="39" spans="1:13" ht="31.5" x14ac:dyDescent="0.25">
      <c r="A39" s="20" t="s">
        <v>39</v>
      </c>
      <c r="B39" s="20"/>
      <c r="C39" s="21" t="s">
        <v>84</v>
      </c>
      <c r="D39" s="22" t="s">
        <v>53</v>
      </c>
      <c r="E39" s="80"/>
      <c r="F39" s="81">
        <v>15.730399999999996</v>
      </c>
      <c r="G39" s="82">
        <f>(H40+H41+H42+H43+H44+H45+H46+H47)/F39</f>
        <v>0</v>
      </c>
      <c r="H39" s="82"/>
      <c r="I39" s="91">
        <f>G39+H39</f>
        <v>0</v>
      </c>
      <c r="J39" s="91">
        <f>F39*G39</f>
        <v>0</v>
      </c>
      <c r="K39" s="91">
        <f>F39*H39</f>
        <v>0</v>
      </c>
      <c r="L39" s="91">
        <f>SUM(J39:K39)</f>
        <v>0</v>
      </c>
      <c r="M39" s="82"/>
    </row>
    <row r="40" spans="1:13" s="23" customFormat="1" ht="15.75" x14ac:dyDescent="0.25">
      <c r="A40" s="83"/>
      <c r="B40" s="83"/>
      <c r="C40" s="24" t="s">
        <v>75</v>
      </c>
      <c r="D40" s="26" t="s">
        <v>61</v>
      </c>
      <c r="E40" s="26">
        <v>6</v>
      </c>
      <c r="F40" s="84">
        <v>94.382399999999976</v>
      </c>
      <c r="G40" s="85">
        <v>0</v>
      </c>
      <c r="H40" s="85">
        <f t="shared" ref="H40:H47" si="3">F40*G40</f>
        <v>0</v>
      </c>
      <c r="I40" s="85"/>
      <c r="J40" s="85"/>
      <c r="K40" s="85"/>
      <c r="L40" s="85"/>
      <c r="M40" s="85"/>
    </row>
    <row r="41" spans="1:13" s="23" customFormat="1" ht="30" x14ac:dyDescent="0.25">
      <c r="A41" s="83"/>
      <c r="B41" s="83"/>
      <c r="C41" s="24" t="s">
        <v>76</v>
      </c>
      <c r="D41" s="26" t="s">
        <v>62</v>
      </c>
      <c r="E41" s="26">
        <v>0.1575</v>
      </c>
      <c r="F41" s="84">
        <v>2.4775379999999996</v>
      </c>
      <c r="G41" s="85">
        <v>0</v>
      </c>
      <c r="H41" s="85">
        <f t="shared" si="3"/>
        <v>0</v>
      </c>
      <c r="I41" s="85"/>
      <c r="J41" s="85"/>
      <c r="K41" s="85"/>
      <c r="L41" s="85"/>
      <c r="M41" s="85"/>
    </row>
    <row r="42" spans="1:13" s="23" customFormat="1" ht="15.75" x14ac:dyDescent="0.25">
      <c r="A42" s="83"/>
      <c r="B42" s="83"/>
      <c r="C42" s="28" t="s">
        <v>77</v>
      </c>
      <c r="D42" s="26" t="s">
        <v>70</v>
      </c>
      <c r="E42" s="26">
        <v>4</v>
      </c>
      <c r="F42" s="84">
        <v>63</v>
      </c>
      <c r="G42" s="85">
        <v>0</v>
      </c>
      <c r="H42" s="85">
        <f t="shared" si="3"/>
        <v>0</v>
      </c>
      <c r="I42" s="85"/>
      <c r="J42" s="85"/>
      <c r="K42" s="85"/>
      <c r="L42" s="85"/>
      <c r="M42" s="85"/>
    </row>
    <row r="43" spans="1:13" s="23" customFormat="1" ht="15.75" x14ac:dyDescent="0.25">
      <c r="A43" s="83"/>
      <c r="B43" s="83"/>
      <c r="C43" s="24" t="s">
        <v>85</v>
      </c>
      <c r="D43" s="26" t="s">
        <v>61</v>
      </c>
      <c r="E43" s="26">
        <v>5</v>
      </c>
      <c r="F43" s="84">
        <v>78.651999999999987</v>
      </c>
      <c r="G43" s="85">
        <v>0</v>
      </c>
      <c r="H43" s="85">
        <f t="shared" si="3"/>
        <v>0</v>
      </c>
      <c r="I43" s="85"/>
      <c r="J43" s="85"/>
      <c r="K43" s="85"/>
      <c r="L43" s="85"/>
      <c r="M43" s="85"/>
    </row>
    <row r="44" spans="1:13" s="23" customFormat="1" ht="15.75" x14ac:dyDescent="0.25">
      <c r="A44" s="83"/>
      <c r="B44" s="83"/>
      <c r="C44" s="24" t="s">
        <v>86</v>
      </c>
      <c r="D44" s="26" t="s">
        <v>53</v>
      </c>
      <c r="E44" s="26">
        <v>1.1000000000000001</v>
      </c>
      <c r="F44" s="84">
        <v>17.303439999999998</v>
      </c>
      <c r="G44" s="85">
        <v>0</v>
      </c>
      <c r="H44" s="85">
        <f t="shared" si="3"/>
        <v>0</v>
      </c>
      <c r="I44" s="85"/>
      <c r="J44" s="85"/>
      <c r="K44" s="85"/>
      <c r="L44" s="85"/>
      <c r="M44" s="85"/>
    </row>
    <row r="45" spans="1:13" s="23" customFormat="1" ht="15.75" x14ac:dyDescent="0.25">
      <c r="A45" s="83"/>
      <c r="B45" s="83"/>
      <c r="C45" s="24" t="s">
        <v>87</v>
      </c>
      <c r="D45" s="26" t="s">
        <v>61</v>
      </c>
      <c r="E45" s="26">
        <v>0.2</v>
      </c>
      <c r="F45" s="84">
        <v>3.1460799999999995</v>
      </c>
      <c r="G45" s="85">
        <v>0</v>
      </c>
      <c r="H45" s="85">
        <f t="shared" si="3"/>
        <v>0</v>
      </c>
      <c r="I45" s="85"/>
      <c r="J45" s="85"/>
      <c r="K45" s="85"/>
      <c r="L45" s="85"/>
      <c r="M45" s="85"/>
    </row>
    <row r="46" spans="1:13" s="23" customFormat="1" ht="15.75" x14ac:dyDescent="0.25">
      <c r="A46" s="83"/>
      <c r="B46" s="83"/>
      <c r="C46" s="28" t="s">
        <v>88</v>
      </c>
      <c r="D46" s="26" t="s">
        <v>61</v>
      </c>
      <c r="E46" s="26">
        <v>2.5</v>
      </c>
      <c r="F46" s="84">
        <v>39.325999999999993</v>
      </c>
      <c r="G46" s="85">
        <v>0</v>
      </c>
      <c r="H46" s="85">
        <f t="shared" si="3"/>
        <v>0</v>
      </c>
      <c r="I46" s="85"/>
      <c r="J46" s="85"/>
      <c r="K46" s="85"/>
      <c r="L46" s="85"/>
      <c r="M46" s="85"/>
    </row>
    <row r="47" spans="1:13" s="23" customFormat="1" ht="15.75" x14ac:dyDescent="0.25">
      <c r="A47" s="83"/>
      <c r="B47" s="83"/>
      <c r="C47" s="29" t="s">
        <v>89</v>
      </c>
      <c r="D47" s="26" t="s">
        <v>61</v>
      </c>
      <c r="E47" s="26">
        <v>0.5</v>
      </c>
      <c r="F47" s="84">
        <v>7.865199999999998</v>
      </c>
      <c r="G47" s="85">
        <v>0</v>
      </c>
      <c r="H47" s="85">
        <f t="shared" si="3"/>
        <v>0</v>
      </c>
      <c r="I47" s="85"/>
      <c r="J47" s="85"/>
      <c r="K47" s="85"/>
      <c r="L47" s="85"/>
      <c r="M47" s="85"/>
    </row>
    <row r="48" spans="1:13" ht="31.5" x14ac:dyDescent="0.25">
      <c r="A48" s="20" t="s">
        <v>40</v>
      </c>
      <c r="B48" s="20"/>
      <c r="C48" s="21" t="s">
        <v>90</v>
      </c>
      <c r="D48" s="22" t="s">
        <v>53</v>
      </c>
      <c r="E48" s="80"/>
      <c r="F48" s="81">
        <v>275.15809999999999</v>
      </c>
      <c r="G48" s="82">
        <f>(H49+H50+H51+H52+H53+H54+H55+H56)/F48</f>
        <v>0</v>
      </c>
      <c r="H48" s="82"/>
      <c r="I48" s="91">
        <f>G48+H48</f>
        <v>0</v>
      </c>
      <c r="J48" s="91">
        <f>F48*G48</f>
        <v>0</v>
      </c>
      <c r="K48" s="91">
        <f>F48*H48</f>
        <v>0</v>
      </c>
      <c r="L48" s="91">
        <f>SUM(J48:K48)</f>
        <v>0</v>
      </c>
      <c r="M48" s="82"/>
    </row>
    <row r="49" spans="1:13" s="23" customFormat="1" ht="15.75" x14ac:dyDescent="0.25">
      <c r="A49" s="83"/>
      <c r="B49" s="83"/>
      <c r="C49" s="24" t="s">
        <v>75</v>
      </c>
      <c r="D49" s="26" t="s">
        <v>61</v>
      </c>
      <c r="E49" s="26">
        <v>6</v>
      </c>
      <c r="F49" s="84">
        <v>1650.9485999999999</v>
      </c>
      <c r="G49" s="85">
        <v>0</v>
      </c>
      <c r="H49" s="85">
        <f t="shared" ref="H49:H56" si="4">F49*G49</f>
        <v>0</v>
      </c>
      <c r="I49" s="85"/>
      <c r="J49" s="85"/>
      <c r="K49" s="85"/>
      <c r="L49" s="85"/>
      <c r="M49" s="85"/>
    </row>
    <row r="50" spans="1:13" s="23" customFormat="1" ht="30" x14ac:dyDescent="0.25">
      <c r="A50" s="83"/>
      <c r="B50" s="83"/>
      <c r="C50" s="24" t="s">
        <v>82</v>
      </c>
      <c r="D50" s="26" t="s">
        <v>62</v>
      </c>
      <c r="E50" s="26">
        <v>0.10500000000000001</v>
      </c>
      <c r="F50" s="84">
        <v>28.891600500000003</v>
      </c>
      <c r="G50" s="85">
        <v>0</v>
      </c>
      <c r="H50" s="85">
        <f t="shared" si="4"/>
        <v>0</v>
      </c>
      <c r="I50" s="85"/>
      <c r="J50" s="85"/>
      <c r="K50" s="85"/>
      <c r="L50" s="85"/>
      <c r="M50" s="85"/>
    </row>
    <row r="51" spans="1:13" s="23" customFormat="1" ht="15.75" x14ac:dyDescent="0.25">
      <c r="A51" s="83"/>
      <c r="B51" s="83"/>
      <c r="C51" s="28" t="s">
        <v>91</v>
      </c>
      <c r="D51" s="26" t="s">
        <v>70</v>
      </c>
      <c r="E51" s="26">
        <v>4</v>
      </c>
      <c r="F51" s="84">
        <v>1101</v>
      </c>
      <c r="G51" s="85">
        <v>0</v>
      </c>
      <c r="H51" s="85">
        <f t="shared" si="4"/>
        <v>0</v>
      </c>
      <c r="I51" s="85"/>
      <c r="J51" s="85"/>
      <c r="K51" s="85"/>
      <c r="L51" s="85"/>
      <c r="M51" s="85"/>
    </row>
    <row r="52" spans="1:13" s="23" customFormat="1" ht="15.75" x14ac:dyDescent="0.25">
      <c r="A52" s="83"/>
      <c r="B52" s="83"/>
      <c r="C52" s="24" t="s">
        <v>85</v>
      </c>
      <c r="D52" s="26" t="s">
        <v>61</v>
      </c>
      <c r="E52" s="26">
        <v>5</v>
      </c>
      <c r="F52" s="84">
        <v>1375.7905000000001</v>
      </c>
      <c r="G52" s="85">
        <v>0</v>
      </c>
      <c r="H52" s="85">
        <f t="shared" si="4"/>
        <v>0</v>
      </c>
      <c r="I52" s="85"/>
      <c r="J52" s="85"/>
      <c r="K52" s="85"/>
      <c r="L52" s="85"/>
      <c r="M52" s="85"/>
    </row>
    <row r="53" spans="1:13" s="23" customFormat="1" ht="15.75" x14ac:dyDescent="0.25">
      <c r="A53" s="83"/>
      <c r="B53" s="83"/>
      <c r="C53" s="24" t="s">
        <v>86</v>
      </c>
      <c r="D53" s="26" t="s">
        <v>53</v>
      </c>
      <c r="E53" s="26">
        <v>1.1000000000000001</v>
      </c>
      <c r="F53" s="84">
        <v>302.67391000000003</v>
      </c>
      <c r="G53" s="85">
        <v>0</v>
      </c>
      <c r="H53" s="85">
        <f t="shared" si="4"/>
        <v>0</v>
      </c>
      <c r="I53" s="85"/>
      <c r="J53" s="85"/>
      <c r="K53" s="85"/>
      <c r="L53" s="85"/>
      <c r="M53" s="85"/>
    </row>
    <row r="54" spans="1:13" s="23" customFormat="1" ht="15.75" x14ac:dyDescent="0.25">
      <c r="A54" s="83"/>
      <c r="B54" s="83"/>
      <c r="C54" s="24" t="s">
        <v>87</v>
      </c>
      <c r="D54" s="26" t="s">
        <v>61</v>
      </c>
      <c r="E54" s="26">
        <v>0.2</v>
      </c>
      <c r="F54" s="84">
        <v>55.031620000000004</v>
      </c>
      <c r="G54" s="85">
        <v>0</v>
      </c>
      <c r="H54" s="85">
        <f t="shared" si="4"/>
        <v>0</v>
      </c>
      <c r="I54" s="85"/>
      <c r="J54" s="85"/>
      <c r="K54" s="85"/>
      <c r="L54" s="85"/>
      <c r="M54" s="85"/>
    </row>
    <row r="55" spans="1:13" s="23" customFormat="1" ht="15.75" x14ac:dyDescent="0.25">
      <c r="A55" s="83"/>
      <c r="B55" s="83"/>
      <c r="C55" s="28" t="s">
        <v>88</v>
      </c>
      <c r="D55" s="26" t="s">
        <v>61</v>
      </c>
      <c r="E55" s="26">
        <v>2.5</v>
      </c>
      <c r="F55" s="84">
        <v>687.89525000000003</v>
      </c>
      <c r="G55" s="85">
        <v>0</v>
      </c>
      <c r="H55" s="85">
        <f t="shared" si="4"/>
        <v>0</v>
      </c>
      <c r="I55" s="85"/>
      <c r="J55" s="85"/>
      <c r="K55" s="85"/>
      <c r="L55" s="85"/>
      <c r="M55" s="85"/>
    </row>
    <row r="56" spans="1:13" s="23" customFormat="1" ht="15.75" x14ac:dyDescent="0.25">
      <c r="A56" s="83"/>
      <c r="B56" s="83"/>
      <c r="C56" s="29" t="s">
        <v>89</v>
      </c>
      <c r="D56" s="26" t="s">
        <v>61</v>
      </c>
      <c r="E56" s="26">
        <v>0.5</v>
      </c>
      <c r="F56" s="84">
        <v>137.57905</v>
      </c>
      <c r="G56" s="85">
        <v>0</v>
      </c>
      <c r="H56" s="85">
        <f t="shared" si="4"/>
        <v>0</v>
      </c>
      <c r="I56" s="85"/>
      <c r="J56" s="85"/>
      <c r="K56" s="85"/>
      <c r="L56" s="85"/>
      <c r="M56" s="85"/>
    </row>
    <row r="57" spans="1:13" ht="15.75" x14ac:dyDescent="0.25">
      <c r="A57" s="20" t="s">
        <v>41</v>
      </c>
      <c r="B57" s="20"/>
      <c r="C57" s="21" t="s">
        <v>92</v>
      </c>
      <c r="D57" s="22" t="s">
        <v>53</v>
      </c>
      <c r="E57" s="80"/>
      <c r="F57" s="81">
        <v>161.5</v>
      </c>
      <c r="G57" s="82">
        <f>(H58+H59+H60+H61+H62)/F57</f>
        <v>0</v>
      </c>
      <c r="H57" s="82"/>
      <c r="I57" s="91">
        <f>G57+H57</f>
        <v>0</v>
      </c>
      <c r="J57" s="91">
        <f>F57*G57</f>
        <v>0</v>
      </c>
      <c r="K57" s="91">
        <f>F57*H57</f>
        <v>0</v>
      </c>
      <c r="L57" s="91">
        <f>SUM(J57:K57)</f>
        <v>0</v>
      </c>
      <c r="M57" s="82"/>
    </row>
    <row r="58" spans="1:13" s="23" customFormat="1" ht="30" x14ac:dyDescent="0.25">
      <c r="A58" s="83"/>
      <c r="B58" s="83"/>
      <c r="C58" s="29" t="s">
        <v>74</v>
      </c>
      <c r="D58" s="25" t="s">
        <v>53</v>
      </c>
      <c r="E58" s="26">
        <v>0.188</v>
      </c>
      <c r="F58" s="84">
        <v>30.361999999999998</v>
      </c>
      <c r="G58" s="85">
        <v>0</v>
      </c>
      <c r="H58" s="85">
        <f t="shared" ref="H58:H62" si="5">F58*G58</f>
        <v>0</v>
      </c>
      <c r="I58" s="85"/>
      <c r="J58" s="85"/>
      <c r="K58" s="85"/>
      <c r="L58" s="85"/>
      <c r="M58" s="85"/>
    </row>
    <row r="59" spans="1:13" s="23" customFormat="1" ht="15.75" x14ac:dyDescent="0.25">
      <c r="A59" s="83"/>
      <c r="B59" s="83"/>
      <c r="C59" s="28" t="s">
        <v>78</v>
      </c>
      <c r="D59" s="26" t="s">
        <v>53</v>
      </c>
      <c r="E59" s="26">
        <v>1.02</v>
      </c>
      <c r="F59" s="84">
        <v>164.73</v>
      </c>
      <c r="G59" s="85">
        <v>0</v>
      </c>
      <c r="H59" s="85">
        <f t="shared" si="5"/>
        <v>0</v>
      </c>
      <c r="I59" s="85"/>
      <c r="J59" s="85"/>
      <c r="K59" s="85"/>
      <c r="L59" s="85"/>
      <c r="M59" s="85"/>
    </row>
    <row r="60" spans="1:13" s="23" customFormat="1" ht="30" x14ac:dyDescent="0.25">
      <c r="A60" s="83"/>
      <c r="B60" s="83"/>
      <c r="C60" s="29" t="s">
        <v>79</v>
      </c>
      <c r="D60" s="26" t="s">
        <v>61</v>
      </c>
      <c r="E60" s="26">
        <v>9</v>
      </c>
      <c r="F60" s="84">
        <v>1453.5</v>
      </c>
      <c r="G60" s="85">
        <v>0</v>
      </c>
      <c r="H60" s="85">
        <f t="shared" si="5"/>
        <v>0</v>
      </c>
      <c r="I60" s="85"/>
      <c r="J60" s="85"/>
      <c r="K60" s="85"/>
      <c r="L60" s="85"/>
      <c r="M60" s="85"/>
    </row>
    <row r="61" spans="1:13" s="23" customFormat="1" ht="15.75" x14ac:dyDescent="0.25">
      <c r="A61" s="83"/>
      <c r="B61" s="83"/>
      <c r="C61" s="29" t="s">
        <v>80</v>
      </c>
      <c r="D61" s="26" t="s">
        <v>70</v>
      </c>
      <c r="E61" s="26">
        <v>17.100000000000001</v>
      </c>
      <c r="F61" s="84">
        <v>2762</v>
      </c>
      <c r="G61" s="85">
        <v>0</v>
      </c>
      <c r="H61" s="85">
        <f t="shared" si="5"/>
        <v>0</v>
      </c>
      <c r="I61" s="85"/>
      <c r="J61" s="85"/>
      <c r="K61" s="85"/>
      <c r="L61" s="85"/>
      <c r="M61" s="85"/>
    </row>
    <row r="62" spans="1:13" s="23" customFormat="1" ht="15.75" x14ac:dyDescent="0.25">
      <c r="A62" s="83"/>
      <c r="B62" s="83"/>
      <c r="C62" s="29" t="s">
        <v>93</v>
      </c>
      <c r="D62" s="26" t="s">
        <v>70</v>
      </c>
      <c r="E62" s="26">
        <v>2.35</v>
      </c>
      <c r="F62" s="84">
        <v>380</v>
      </c>
      <c r="G62" s="85">
        <v>0</v>
      </c>
      <c r="H62" s="85">
        <f t="shared" si="5"/>
        <v>0</v>
      </c>
      <c r="I62" s="85"/>
      <c r="J62" s="85"/>
      <c r="K62" s="85"/>
      <c r="L62" s="85"/>
      <c r="M62" s="85"/>
    </row>
    <row r="63" spans="1:13" ht="31.5" x14ac:dyDescent="0.25">
      <c r="A63" s="20" t="s">
        <v>42</v>
      </c>
      <c r="B63" s="20"/>
      <c r="C63" s="21" t="s">
        <v>94</v>
      </c>
      <c r="D63" s="22" t="s">
        <v>53</v>
      </c>
      <c r="E63" s="80"/>
      <c r="F63" s="81">
        <v>216.43900000000008</v>
      </c>
      <c r="G63" s="82">
        <f>(H64+H65+H66)/F63</f>
        <v>0</v>
      </c>
      <c r="H63" s="82"/>
      <c r="I63" s="91">
        <f>G63+H63</f>
        <v>0</v>
      </c>
      <c r="J63" s="91">
        <f>F63*G63</f>
        <v>0</v>
      </c>
      <c r="K63" s="91">
        <f>F63*H63</f>
        <v>0</v>
      </c>
      <c r="L63" s="91">
        <f>SUM(J63:K63)</f>
        <v>0</v>
      </c>
      <c r="M63" s="82"/>
    </row>
    <row r="64" spans="1:13" s="23" customFormat="1" ht="15.75" x14ac:dyDescent="0.25">
      <c r="A64" s="83"/>
      <c r="B64" s="83"/>
      <c r="C64" s="24" t="s">
        <v>95</v>
      </c>
      <c r="D64" s="26" t="s">
        <v>63</v>
      </c>
      <c r="E64" s="30">
        <v>0.15</v>
      </c>
      <c r="F64" s="84">
        <v>32.46585000000001</v>
      </c>
      <c r="G64" s="85">
        <v>0</v>
      </c>
      <c r="H64" s="85">
        <f t="shared" ref="H64:H70" si="6">F64*G64</f>
        <v>0</v>
      </c>
      <c r="I64" s="85"/>
      <c r="J64" s="85"/>
      <c r="K64" s="85"/>
      <c r="L64" s="85"/>
      <c r="M64" s="85"/>
    </row>
    <row r="65" spans="1:13" s="23" customFormat="1" ht="30" x14ac:dyDescent="0.25">
      <c r="A65" s="83"/>
      <c r="B65" s="83"/>
      <c r="C65" s="28" t="s">
        <v>96</v>
      </c>
      <c r="D65" s="26" t="s">
        <v>61</v>
      </c>
      <c r="E65" s="26">
        <v>0.17499999999999999</v>
      </c>
      <c r="F65" s="84">
        <v>37.876825000000011</v>
      </c>
      <c r="G65" s="85">
        <v>0</v>
      </c>
      <c r="H65" s="85">
        <f t="shared" si="6"/>
        <v>0</v>
      </c>
      <c r="I65" s="85"/>
      <c r="J65" s="85"/>
      <c r="K65" s="85"/>
      <c r="L65" s="85"/>
      <c r="M65" s="85"/>
    </row>
    <row r="66" spans="1:13" s="23" customFormat="1" ht="15.75" x14ac:dyDescent="0.25">
      <c r="A66" s="83"/>
      <c r="B66" s="83"/>
      <c r="C66" s="29" t="s">
        <v>89</v>
      </c>
      <c r="D66" s="26" t="s">
        <v>61</v>
      </c>
      <c r="E66" s="26">
        <v>0.5</v>
      </c>
      <c r="F66" s="84">
        <v>108.21950000000004</v>
      </c>
      <c r="G66" s="85">
        <v>0</v>
      </c>
      <c r="H66" s="85">
        <f t="shared" si="6"/>
        <v>0</v>
      </c>
      <c r="I66" s="85"/>
      <c r="J66" s="85"/>
      <c r="K66" s="85"/>
      <c r="L66" s="85"/>
      <c r="M66" s="85"/>
    </row>
    <row r="67" spans="1:13" ht="31.5" x14ac:dyDescent="0.25">
      <c r="A67" s="20" t="s">
        <v>43</v>
      </c>
      <c r="B67" s="20"/>
      <c r="C67" s="21" t="s">
        <v>97</v>
      </c>
      <c r="D67" s="22" t="s">
        <v>53</v>
      </c>
      <c r="E67" s="80"/>
      <c r="F67" s="81">
        <v>455</v>
      </c>
      <c r="G67" s="82">
        <f>(H68+H69+H70)/F67</f>
        <v>0</v>
      </c>
      <c r="H67" s="82">
        <f t="shared" si="6"/>
        <v>0</v>
      </c>
      <c r="I67" s="91">
        <f>G67+H67</f>
        <v>0</v>
      </c>
      <c r="J67" s="91">
        <f>F67*G67</f>
        <v>0</v>
      </c>
      <c r="K67" s="91">
        <f>F67*H67</f>
        <v>0</v>
      </c>
      <c r="L67" s="91">
        <f>SUM(J67:K67)</f>
        <v>0</v>
      </c>
      <c r="M67" s="82"/>
    </row>
    <row r="68" spans="1:13" s="23" customFormat="1" ht="15.75" x14ac:dyDescent="0.25">
      <c r="A68" s="83"/>
      <c r="B68" s="83"/>
      <c r="C68" s="24" t="s">
        <v>95</v>
      </c>
      <c r="D68" s="26" t="s">
        <v>63</v>
      </c>
      <c r="E68" s="30">
        <v>0.15</v>
      </c>
      <c r="F68" s="86">
        <v>68.25</v>
      </c>
      <c r="G68" s="85">
        <v>0</v>
      </c>
      <c r="H68" s="85">
        <f t="shared" si="6"/>
        <v>0</v>
      </c>
      <c r="I68" s="85"/>
      <c r="J68" s="85"/>
      <c r="K68" s="85"/>
      <c r="L68" s="85"/>
      <c r="M68" s="85"/>
    </row>
    <row r="69" spans="1:13" s="23" customFormat="1" ht="30" x14ac:dyDescent="0.25">
      <c r="A69" s="83"/>
      <c r="B69" s="83"/>
      <c r="C69" s="28" t="s">
        <v>96</v>
      </c>
      <c r="D69" s="26" t="s">
        <v>61</v>
      </c>
      <c r="E69" s="26">
        <v>0.17499999999999999</v>
      </c>
      <c r="F69" s="84">
        <v>79.625</v>
      </c>
      <c r="G69" s="85">
        <v>0</v>
      </c>
      <c r="H69" s="85">
        <f t="shared" si="6"/>
        <v>0</v>
      </c>
      <c r="I69" s="85"/>
      <c r="J69" s="85"/>
      <c r="K69" s="85"/>
      <c r="L69" s="85"/>
      <c r="M69" s="85"/>
    </row>
    <row r="70" spans="1:13" s="23" customFormat="1" ht="15.75" x14ac:dyDescent="0.25">
      <c r="A70" s="83"/>
      <c r="B70" s="83"/>
      <c r="C70" s="29" t="s">
        <v>89</v>
      </c>
      <c r="D70" s="26" t="s">
        <v>61</v>
      </c>
      <c r="E70" s="26">
        <v>0.5</v>
      </c>
      <c r="F70" s="86">
        <v>227.5</v>
      </c>
      <c r="G70" s="85">
        <v>0</v>
      </c>
      <c r="H70" s="85">
        <f t="shared" si="6"/>
        <v>0</v>
      </c>
      <c r="I70" s="85"/>
      <c r="J70" s="85"/>
      <c r="K70" s="85"/>
      <c r="L70" s="85"/>
      <c r="M70" s="85"/>
    </row>
    <row r="71" spans="1:13" ht="31.5" x14ac:dyDescent="0.25">
      <c r="A71" s="20" t="s">
        <v>44</v>
      </c>
      <c r="B71" s="20"/>
      <c r="C71" s="21" t="s">
        <v>98</v>
      </c>
      <c r="D71" s="22" t="s">
        <v>64</v>
      </c>
      <c r="E71" s="80"/>
      <c r="F71" s="81">
        <v>83.79</v>
      </c>
      <c r="G71" s="82">
        <f>(H72+H73+H74)/F71</f>
        <v>0</v>
      </c>
      <c r="H71" s="82"/>
      <c r="I71" s="91">
        <f>G71+H71</f>
        <v>0</v>
      </c>
      <c r="J71" s="91">
        <f>F71*G71</f>
        <v>0</v>
      </c>
      <c r="K71" s="91">
        <f>F71*H71</f>
        <v>0</v>
      </c>
      <c r="L71" s="91">
        <f>SUM(J71:K71)</f>
        <v>0</v>
      </c>
      <c r="M71" s="82"/>
    </row>
    <row r="72" spans="1:13" s="23" customFormat="1" ht="15.75" x14ac:dyDescent="0.25">
      <c r="A72" s="83"/>
      <c r="B72" s="83"/>
      <c r="C72" s="29" t="s">
        <v>72</v>
      </c>
      <c r="D72" s="26" t="s">
        <v>61</v>
      </c>
      <c r="E72" s="26">
        <v>0.3</v>
      </c>
      <c r="F72" s="84">
        <v>25.137</v>
      </c>
      <c r="G72" s="85">
        <v>0</v>
      </c>
      <c r="H72" s="85">
        <f t="shared" ref="H72:H74" si="7">F72*G72</f>
        <v>0</v>
      </c>
      <c r="I72" s="85"/>
      <c r="J72" s="85"/>
      <c r="K72" s="85"/>
      <c r="L72" s="85"/>
      <c r="M72" s="85"/>
    </row>
    <row r="73" spans="1:13" s="23" customFormat="1" ht="15.75" x14ac:dyDescent="0.25">
      <c r="A73" s="83"/>
      <c r="B73" s="83"/>
      <c r="C73" s="29" t="s">
        <v>73</v>
      </c>
      <c r="D73" s="26" t="s">
        <v>64</v>
      </c>
      <c r="E73" s="26">
        <v>1.02</v>
      </c>
      <c r="F73" s="84">
        <v>85.465800000000002</v>
      </c>
      <c r="G73" s="85">
        <v>0</v>
      </c>
      <c r="H73" s="85">
        <f t="shared" si="7"/>
        <v>0</v>
      </c>
      <c r="I73" s="85"/>
      <c r="J73" s="85"/>
      <c r="K73" s="85"/>
      <c r="L73" s="85"/>
      <c r="M73" s="85"/>
    </row>
    <row r="74" spans="1:13" s="23" customFormat="1" ht="15.75" x14ac:dyDescent="0.25">
      <c r="A74" s="83"/>
      <c r="B74" s="83"/>
      <c r="C74" s="29" t="s">
        <v>99</v>
      </c>
      <c r="D74" s="26" t="s">
        <v>53</v>
      </c>
      <c r="E74" s="26">
        <v>0.15</v>
      </c>
      <c r="F74" s="84">
        <v>12.5685</v>
      </c>
      <c r="G74" s="85">
        <v>0</v>
      </c>
      <c r="H74" s="85">
        <f t="shared" si="7"/>
        <v>0</v>
      </c>
      <c r="I74" s="85"/>
      <c r="J74" s="85"/>
      <c r="K74" s="85"/>
      <c r="L74" s="85"/>
      <c r="M74" s="85"/>
    </row>
    <row r="75" spans="1:13" ht="31.5" x14ac:dyDescent="0.25">
      <c r="A75" s="20" t="s">
        <v>45</v>
      </c>
      <c r="B75" s="20"/>
      <c r="C75" s="21" t="s">
        <v>100</v>
      </c>
      <c r="D75" s="22" t="s">
        <v>64</v>
      </c>
      <c r="E75" s="80"/>
      <c r="F75" s="81">
        <v>10.17</v>
      </c>
      <c r="G75" s="82">
        <f>(H76+H77+H78)/F75</f>
        <v>0</v>
      </c>
      <c r="H75" s="82"/>
      <c r="I75" s="91">
        <f>G75+H75</f>
        <v>0</v>
      </c>
      <c r="J75" s="91">
        <f>F75*G75</f>
        <v>0</v>
      </c>
      <c r="K75" s="91">
        <f>F75*H75</f>
        <v>0</v>
      </c>
      <c r="L75" s="91">
        <f>SUM(J75:K75)</f>
        <v>0</v>
      </c>
      <c r="M75" s="82"/>
    </row>
    <row r="76" spans="1:13" s="23" customFormat="1" ht="15.75" x14ac:dyDescent="0.25">
      <c r="A76" s="83"/>
      <c r="B76" s="83"/>
      <c r="C76" s="29" t="s">
        <v>72</v>
      </c>
      <c r="D76" s="26" t="s">
        <v>61</v>
      </c>
      <c r="E76" s="26">
        <v>0.3</v>
      </c>
      <c r="F76" s="84">
        <v>3.0509999999999997</v>
      </c>
      <c r="G76" s="85">
        <v>0</v>
      </c>
      <c r="H76" s="85">
        <f t="shared" ref="H76:H78" si="8">F76*G76</f>
        <v>0</v>
      </c>
      <c r="I76" s="85"/>
      <c r="J76" s="85"/>
      <c r="K76" s="85"/>
      <c r="L76" s="85"/>
      <c r="M76" s="85"/>
    </row>
    <row r="77" spans="1:13" s="23" customFormat="1" ht="15.75" x14ac:dyDescent="0.25">
      <c r="A77" s="83"/>
      <c r="B77" s="83"/>
      <c r="C77" s="29" t="s">
        <v>73</v>
      </c>
      <c r="D77" s="26" t="s">
        <v>64</v>
      </c>
      <c r="E77" s="26">
        <v>1.02</v>
      </c>
      <c r="F77" s="84">
        <v>10.3734</v>
      </c>
      <c r="G77" s="85">
        <v>0</v>
      </c>
      <c r="H77" s="85">
        <f t="shared" si="8"/>
        <v>0</v>
      </c>
      <c r="I77" s="85"/>
      <c r="J77" s="85"/>
      <c r="K77" s="85"/>
      <c r="L77" s="85"/>
      <c r="M77" s="85"/>
    </row>
    <row r="78" spans="1:13" s="23" customFormat="1" ht="15.75" x14ac:dyDescent="0.25">
      <c r="A78" s="83"/>
      <c r="B78" s="83"/>
      <c r="C78" s="29" t="s">
        <v>99</v>
      </c>
      <c r="D78" s="26" t="s">
        <v>53</v>
      </c>
      <c r="E78" s="26">
        <v>0.31</v>
      </c>
      <c r="F78" s="84">
        <v>3.1526999999999998</v>
      </c>
      <c r="G78" s="85">
        <v>0</v>
      </c>
      <c r="H78" s="85">
        <f t="shared" si="8"/>
        <v>0</v>
      </c>
      <c r="I78" s="85"/>
      <c r="J78" s="85"/>
      <c r="K78" s="85"/>
      <c r="L78" s="85"/>
      <c r="M78" s="85"/>
    </row>
    <row r="79" spans="1:13" ht="31.5" x14ac:dyDescent="0.25">
      <c r="A79" s="20" t="s">
        <v>65</v>
      </c>
      <c r="B79" s="20"/>
      <c r="C79" s="21" t="s">
        <v>101</v>
      </c>
      <c r="D79" s="22" t="s">
        <v>64</v>
      </c>
      <c r="E79" s="80"/>
      <c r="F79" s="81">
        <v>18.2</v>
      </c>
      <c r="G79" s="82">
        <f>(H80+H81+H82)/F79</f>
        <v>0</v>
      </c>
      <c r="H79" s="82"/>
      <c r="I79" s="91">
        <f>G79+H79</f>
        <v>0</v>
      </c>
      <c r="J79" s="91">
        <f>F79*G79</f>
        <v>0</v>
      </c>
      <c r="K79" s="91">
        <f>F79*H79</f>
        <v>0</v>
      </c>
      <c r="L79" s="91">
        <f>SUM(J79:K79)</f>
        <v>0</v>
      </c>
      <c r="M79" s="82"/>
    </row>
    <row r="80" spans="1:13" s="23" customFormat="1" ht="15.75" x14ac:dyDescent="0.25">
      <c r="A80" s="83"/>
      <c r="B80" s="83"/>
      <c r="C80" s="29" t="s">
        <v>72</v>
      </c>
      <c r="D80" s="26" t="s">
        <v>61</v>
      </c>
      <c r="E80" s="26">
        <v>0.3</v>
      </c>
      <c r="F80" s="84">
        <v>5.46</v>
      </c>
      <c r="G80" s="85">
        <v>0</v>
      </c>
      <c r="H80" s="85">
        <f t="shared" ref="H80:H82" si="9">F80*G80</f>
        <v>0</v>
      </c>
      <c r="I80" s="85"/>
      <c r="J80" s="85"/>
      <c r="K80" s="85"/>
      <c r="L80" s="85"/>
      <c r="M80" s="85"/>
    </row>
    <row r="81" spans="1:13" s="23" customFormat="1" ht="15.75" x14ac:dyDescent="0.25">
      <c r="A81" s="83"/>
      <c r="B81" s="83"/>
      <c r="C81" s="29" t="s">
        <v>73</v>
      </c>
      <c r="D81" s="26" t="s">
        <v>64</v>
      </c>
      <c r="E81" s="26">
        <v>1.02</v>
      </c>
      <c r="F81" s="84">
        <v>18.564</v>
      </c>
      <c r="G81" s="85">
        <v>0</v>
      </c>
      <c r="H81" s="85">
        <f t="shared" si="9"/>
        <v>0</v>
      </c>
      <c r="I81" s="85"/>
      <c r="J81" s="85"/>
      <c r="K81" s="85"/>
      <c r="L81" s="85"/>
      <c r="M81" s="85"/>
    </row>
    <row r="82" spans="1:13" s="23" customFormat="1" ht="15.75" x14ac:dyDescent="0.25">
      <c r="A82" s="83"/>
      <c r="B82" s="83"/>
      <c r="C82" s="29" t="s">
        <v>99</v>
      </c>
      <c r="D82" s="26" t="s">
        <v>53</v>
      </c>
      <c r="E82" s="26">
        <v>0.26</v>
      </c>
      <c r="F82" s="84">
        <v>4.7320000000000002</v>
      </c>
      <c r="G82" s="85">
        <v>0</v>
      </c>
      <c r="H82" s="85">
        <f t="shared" si="9"/>
        <v>0</v>
      </c>
      <c r="I82" s="85"/>
      <c r="J82" s="85"/>
      <c r="K82" s="85"/>
      <c r="L82" s="85"/>
      <c r="M82" s="85"/>
    </row>
    <row r="83" spans="1:13" ht="31.5" x14ac:dyDescent="0.25">
      <c r="A83" s="20" t="s">
        <v>102</v>
      </c>
      <c r="B83" s="20"/>
      <c r="C83" s="21" t="s">
        <v>103</v>
      </c>
      <c r="D83" s="22" t="s">
        <v>53</v>
      </c>
      <c r="E83" s="80"/>
      <c r="F83" s="81">
        <v>7.3306000000000004</v>
      </c>
      <c r="G83" s="82">
        <f>(H84+H85+H86+H87+H88)/F83</f>
        <v>0</v>
      </c>
      <c r="H83" s="82"/>
      <c r="I83" s="91">
        <f>G83+H83</f>
        <v>0</v>
      </c>
      <c r="J83" s="91">
        <f>F83*G83</f>
        <v>0</v>
      </c>
      <c r="K83" s="91">
        <f>F83*H83</f>
        <v>0</v>
      </c>
      <c r="L83" s="91">
        <f>SUM(J83:K83)</f>
        <v>0</v>
      </c>
      <c r="M83" s="82"/>
    </row>
    <row r="84" spans="1:13" s="77" customFormat="1" ht="15.75" x14ac:dyDescent="0.25">
      <c r="A84" s="87"/>
      <c r="B84" s="87"/>
      <c r="C84" s="75" t="s">
        <v>85</v>
      </c>
      <c r="D84" s="76" t="s">
        <v>61</v>
      </c>
      <c r="E84" s="76">
        <v>5</v>
      </c>
      <c r="F84" s="88">
        <v>36.653000000000006</v>
      </c>
      <c r="G84" s="89">
        <v>0</v>
      </c>
      <c r="H84" s="89">
        <f t="shared" ref="H84:H88" si="10">F84*G84</f>
        <v>0</v>
      </c>
      <c r="I84" s="89"/>
      <c r="J84" s="89"/>
      <c r="K84" s="89"/>
      <c r="L84" s="89"/>
      <c r="M84" s="89"/>
    </row>
    <row r="85" spans="1:13" s="77" customFormat="1" ht="15.75" x14ac:dyDescent="0.25">
      <c r="A85" s="87"/>
      <c r="B85" s="87"/>
      <c r="C85" s="75" t="s">
        <v>86</v>
      </c>
      <c r="D85" s="76" t="s">
        <v>53</v>
      </c>
      <c r="E85" s="76">
        <v>1.1000000000000001</v>
      </c>
      <c r="F85" s="88">
        <v>8.0636600000000005</v>
      </c>
      <c r="G85" s="89">
        <v>0</v>
      </c>
      <c r="H85" s="89">
        <f t="shared" si="10"/>
        <v>0</v>
      </c>
      <c r="I85" s="89"/>
      <c r="J85" s="89"/>
      <c r="K85" s="89"/>
      <c r="L85" s="89"/>
      <c r="M85" s="89"/>
    </row>
    <row r="86" spans="1:13" s="77" customFormat="1" ht="15.75" x14ac:dyDescent="0.25">
      <c r="A86" s="87"/>
      <c r="B86" s="87"/>
      <c r="C86" s="75" t="s">
        <v>87</v>
      </c>
      <c r="D86" s="76" t="s">
        <v>61</v>
      </c>
      <c r="E86" s="76">
        <v>0.2</v>
      </c>
      <c r="F86" s="88">
        <v>1.4661200000000001</v>
      </c>
      <c r="G86" s="89">
        <v>0</v>
      </c>
      <c r="H86" s="89">
        <f t="shared" si="10"/>
        <v>0</v>
      </c>
      <c r="I86" s="89"/>
      <c r="J86" s="89"/>
      <c r="K86" s="89"/>
      <c r="L86" s="89"/>
      <c r="M86" s="89"/>
    </row>
    <row r="87" spans="1:13" s="77" customFormat="1" ht="15.75" x14ac:dyDescent="0.25">
      <c r="A87" s="87"/>
      <c r="B87" s="87"/>
      <c r="C87" s="90" t="s">
        <v>88</v>
      </c>
      <c r="D87" s="76" t="s">
        <v>61</v>
      </c>
      <c r="E87" s="76">
        <v>2.5</v>
      </c>
      <c r="F87" s="88">
        <v>18.326500000000003</v>
      </c>
      <c r="G87" s="89">
        <v>0</v>
      </c>
      <c r="H87" s="89">
        <f t="shared" si="10"/>
        <v>0</v>
      </c>
      <c r="I87" s="89"/>
      <c r="J87" s="89"/>
      <c r="K87" s="89"/>
      <c r="L87" s="89"/>
      <c r="M87" s="89"/>
    </row>
    <row r="88" spans="1:13" s="77" customFormat="1" ht="15.75" x14ac:dyDescent="0.25">
      <c r="A88" s="87"/>
      <c r="B88" s="87"/>
      <c r="C88" s="78" t="s">
        <v>89</v>
      </c>
      <c r="D88" s="76" t="s">
        <v>61</v>
      </c>
      <c r="E88" s="76">
        <v>0.5</v>
      </c>
      <c r="F88" s="88">
        <v>3.6653000000000002</v>
      </c>
      <c r="G88" s="89">
        <v>0</v>
      </c>
      <c r="H88" s="89">
        <f t="shared" si="10"/>
        <v>0</v>
      </c>
      <c r="I88" s="89"/>
      <c r="J88" s="89"/>
      <c r="K88" s="89"/>
      <c r="L88" s="89"/>
      <c r="M88" s="89"/>
    </row>
    <row r="89" spans="1:13" ht="31.5" x14ac:dyDescent="0.25">
      <c r="A89" s="20" t="s">
        <v>104</v>
      </c>
      <c r="B89" s="20"/>
      <c r="C89" s="21" t="s">
        <v>105</v>
      </c>
      <c r="D89" s="22" t="s">
        <v>53</v>
      </c>
      <c r="E89" s="80"/>
      <c r="F89" s="81">
        <v>3.4547999999999996</v>
      </c>
      <c r="G89" s="82">
        <f>(H90+H91+H92)/F89</f>
        <v>0</v>
      </c>
      <c r="H89" s="82"/>
      <c r="I89" s="91">
        <f>G89+H89</f>
        <v>0</v>
      </c>
      <c r="J89" s="91">
        <f>F89*G89</f>
        <v>0</v>
      </c>
      <c r="K89" s="91">
        <f>F89*H89</f>
        <v>0</v>
      </c>
      <c r="L89" s="91">
        <f>SUM(J89:K89)</f>
        <v>0</v>
      </c>
      <c r="M89" s="82"/>
    </row>
    <row r="90" spans="1:13" s="77" customFormat="1" ht="15.75" x14ac:dyDescent="0.25">
      <c r="A90" s="87"/>
      <c r="B90" s="87"/>
      <c r="C90" s="24" t="s">
        <v>95</v>
      </c>
      <c r="D90" s="26" t="s">
        <v>63</v>
      </c>
      <c r="E90" s="30">
        <v>0.15</v>
      </c>
      <c r="F90" s="88">
        <v>0.5182199999999999</v>
      </c>
      <c r="G90" s="89">
        <v>0</v>
      </c>
      <c r="H90" s="89">
        <f t="shared" ref="H90:H92" si="11">F90*G90</f>
        <v>0</v>
      </c>
      <c r="I90" s="89"/>
      <c r="J90" s="89"/>
      <c r="K90" s="89"/>
      <c r="L90" s="89"/>
      <c r="M90" s="89"/>
    </row>
    <row r="91" spans="1:13" s="77" customFormat="1" ht="30" x14ac:dyDescent="0.25">
      <c r="A91" s="87"/>
      <c r="B91" s="87"/>
      <c r="C91" s="28" t="s">
        <v>96</v>
      </c>
      <c r="D91" s="26" t="s">
        <v>61</v>
      </c>
      <c r="E91" s="26">
        <v>0.17499999999999999</v>
      </c>
      <c r="F91" s="88">
        <v>0.60458999999999985</v>
      </c>
      <c r="G91" s="89">
        <v>0</v>
      </c>
      <c r="H91" s="89">
        <f t="shared" si="11"/>
        <v>0</v>
      </c>
      <c r="I91" s="89"/>
      <c r="J91" s="89"/>
      <c r="K91" s="89"/>
      <c r="L91" s="89"/>
      <c r="M91" s="89"/>
    </row>
    <row r="92" spans="1:13" s="77" customFormat="1" ht="15.75" x14ac:dyDescent="0.25">
      <c r="A92" s="87"/>
      <c r="B92" s="87"/>
      <c r="C92" s="29" t="s">
        <v>89</v>
      </c>
      <c r="D92" s="26" t="s">
        <v>61</v>
      </c>
      <c r="E92" s="26">
        <v>0.5</v>
      </c>
      <c r="F92" s="88">
        <v>1.7273999999999998</v>
      </c>
      <c r="G92" s="89">
        <v>0</v>
      </c>
      <c r="H92" s="89">
        <f t="shared" si="11"/>
        <v>0</v>
      </c>
      <c r="I92" s="89"/>
      <c r="J92" s="89"/>
      <c r="K92" s="89"/>
      <c r="L92" s="89"/>
      <c r="M92" s="89"/>
    </row>
    <row r="93" spans="1:13" ht="31.5" x14ac:dyDescent="0.25">
      <c r="A93" s="20" t="s">
        <v>106</v>
      </c>
      <c r="B93" s="20"/>
      <c r="C93" s="21" t="s">
        <v>107</v>
      </c>
      <c r="D93" s="22" t="s">
        <v>53</v>
      </c>
      <c r="E93" s="80"/>
      <c r="F93" s="81">
        <v>3.2088000000000001</v>
      </c>
      <c r="G93" s="82">
        <f>(H94+H95+H96)/F93</f>
        <v>0</v>
      </c>
      <c r="H93" s="82"/>
      <c r="I93" s="91">
        <f>G93+H93</f>
        <v>0</v>
      </c>
      <c r="J93" s="91">
        <f>F93*G93</f>
        <v>0</v>
      </c>
      <c r="K93" s="91">
        <f>F93*H93</f>
        <v>0</v>
      </c>
      <c r="L93" s="91">
        <f>SUM(J93:K93)</f>
        <v>0</v>
      </c>
      <c r="M93" s="82"/>
    </row>
    <row r="94" spans="1:13" s="23" customFormat="1" ht="15.75" x14ac:dyDescent="0.25">
      <c r="A94" s="83"/>
      <c r="B94" s="83"/>
      <c r="C94" s="24" t="s">
        <v>95</v>
      </c>
      <c r="D94" s="26" t="s">
        <v>63</v>
      </c>
      <c r="E94" s="30">
        <v>0.15</v>
      </c>
      <c r="F94" s="86">
        <v>0.48131999999999997</v>
      </c>
      <c r="G94" s="85">
        <v>0</v>
      </c>
      <c r="H94" s="85">
        <f t="shared" ref="H94:H96" si="12">F94*G94</f>
        <v>0</v>
      </c>
      <c r="I94" s="85"/>
      <c r="J94" s="85"/>
      <c r="K94" s="85"/>
      <c r="L94" s="85"/>
      <c r="M94" s="85"/>
    </row>
    <row r="95" spans="1:13" s="23" customFormat="1" ht="30" x14ac:dyDescent="0.25">
      <c r="A95" s="83"/>
      <c r="B95" s="83"/>
      <c r="C95" s="28" t="s">
        <v>96</v>
      </c>
      <c r="D95" s="26" t="s">
        <v>61</v>
      </c>
      <c r="E95" s="26">
        <v>0.17499999999999999</v>
      </c>
      <c r="F95" s="86">
        <v>0.56153999999999993</v>
      </c>
      <c r="G95" s="85">
        <v>0</v>
      </c>
      <c r="H95" s="85">
        <f t="shared" si="12"/>
        <v>0</v>
      </c>
      <c r="I95" s="85"/>
      <c r="J95" s="85"/>
      <c r="K95" s="85"/>
      <c r="L95" s="85"/>
      <c r="M95" s="85"/>
    </row>
    <row r="96" spans="1:13" s="23" customFormat="1" ht="15.75" x14ac:dyDescent="0.25">
      <c r="A96" s="83"/>
      <c r="B96" s="83"/>
      <c r="C96" s="29" t="s">
        <v>89</v>
      </c>
      <c r="D96" s="26" t="s">
        <v>61</v>
      </c>
      <c r="E96" s="26">
        <v>0.5</v>
      </c>
      <c r="F96" s="86">
        <v>1.6044</v>
      </c>
      <c r="G96" s="85">
        <v>0</v>
      </c>
      <c r="H96" s="85">
        <f t="shared" si="12"/>
        <v>0</v>
      </c>
      <c r="I96" s="85"/>
      <c r="J96" s="85"/>
      <c r="K96" s="85"/>
      <c r="L96" s="85"/>
      <c r="M96" s="85"/>
    </row>
    <row r="97" spans="1:19" ht="31.5" x14ac:dyDescent="0.25">
      <c r="A97" s="20" t="s">
        <v>108</v>
      </c>
      <c r="B97" s="20"/>
      <c r="C97" s="21" t="s">
        <v>109</v>
      </c>
      <c r="D97" s="22" t="s">
        <v>53</v>
      </c>
      <c r="E97" s="80"/>
      <c r="F97" s="81">
        <v>2.1895000000000002</v>
      </c>
      <c r="G97" s="82">
        <f>(H98+H99+H100+H101+H102)/F97</f>
        <v>0</v>
      </c>
      <c r="H97" s="82"/>
      <c r="I97" s="91">
        <f>G97+H97</f>
        <v>0</v>
      </c>
      <c r="J97" s="91">
        <f>F97*G97</f>
        <v>0</v>
      </c>
      <c r="K97" s="91">
        <f>F97*H97</f>
        <v>0</v>
      </c>
      <c r="L97" s="91">
        <f>SUM(J97:K97)</f>
        <v>0</v>
      </c>
      <c r="M97" s="82"/>
    </row>
    <row r="98" spans="1:19" s="77" customFormat="1" ht="15.75" x14ac:dyDescent="0.25">
      <c r="A98" s="87"/>
      <c r="B98" s="87"/>
      <c r="C98" s="75" t="s">
        <v>85</v>
      </c>
      <c r="D98" s="76" t="s">
        <v>61</v>
      </c>
      <c r="E98" s="76">
        <v>5</v>
      </c>
      <c r="F98" s="86">
        <v>10.947500000000002</v>
      </c>
      <c r="G98" s="89">
        <v>0</v>
      </c>
      <c r="H98" s="89">
        <f>F98*G98</f>
        <v>0</v>
      </c>
      <c r="I98" s="89"/>
      <c r="J98" s="89"/>
      <c r="K98" s="89"/>
      <c r="L98" s="89"/>
      <c r="M98" s="89"/>
    </row>
    <row r="99" spans="1:19" s="77" customFormat="1" ht="15.75" x14ac:dyDescent="0.25">
      <c r="A99" s="87"/>
      <c r="B99" s="87"/>
      <c r="C99" s="75" t="s">
        <v>86</v>
      </c>
      <c r="D99" s="76" t="s">
        <v>53</v>
      </c>
      <c r="E99" s="76">
        <v>1.1000000000000001</v>
      </c>
      <c r="F99" s="86">
        <v>2.4084500000000006</v>
      </c>
      <c r="G99" s="89">
        <v>0</v>
      </c>
      <c r="H99" s="89">
        <f t="shared" ref="H99:H102" si="13">F99*G99</f>
        <v>0</v>
      </c>
      <c r="I99" s="89"/>
      <c r="J99" s="89"/>
      <c r="K99" s="89"/>
      <c r="L99" s="89"/>
      <c r="M99" s="89"/>
    </row>
    <row r="100" spans="1:19" s="77" customFormat="1" ht="15.75" x14ac:dyDescent="0.25">
      <c r="A100" s="87"/>
      <c r="B100" s="87"/>
      <c r="C100" s="75" t="s">
        <v>87</v>
      </c>
      <c r="D100" s="76" t="s">
        <v>61</v>
      </c>
      <c r="E100" s="76">
        <v>0.2</v>
      </c>
      <c r="F100" s="86">
        <v>0.43790000000000007</v>
      </c>
      <c r="G100" s="89">
        <v>0</v>
      </c>
      <c r="H100" s="89">
        <f t="shared" si="13"/>
        <v>0</v>
      </c>
      <c r="I100" s="89"/>
      <c r="J100" s="89"/>
      <c r="K100" s="89"/>
      <c r="L100" s="89"/>
      <c r="M100" s="89"/>
    </row>
    <row r="101" spans="1:19" s="77" customFormat="1" ht="15.75" x14ac:dyDescent="0.25">
      <c r="A101" s="87"/>
      <c r="B101" s="87"/>
      <c r="C101" s="90" t="s">
        <v>88</v>
      </c>
      <c r="D101" s="76" t="s">
        <v>61</v>
      </c>
      <c r="E101" s="76">
        <v>2.5</v>
      </c>
      <c r="F101" s="86">
        <v>5.4737500000000008</v>
      </c>
      <c r="G101" s="89">
        <v>0</v>
      </c>
      <c r="H101" s="89">
        <f t="shared" si="13"/>
        <v>0</v>
      </c>
      <c r="I101" s="89"/>
      <c r="J101" s="89"/>
      <c r="K101" s="89"/>
      <c r="L101" s="89"/>
      <c r="M101" s="89"/>
    </row>
    <row r="102" spans="1:19" s="77" customFormat="1" ht="16.5" customHeight="1" x14ac:dyDescent="0.25">
      <c r="A102" s="87"/>
      <c r="B102" s="87"/>
      <c r="C102" s="78" t="s">
        <v>89</v>
      </c>
      <c r="D102" s="76" t="s">
        <v>61</v>
      </c>
      <c r="E102" s="76">
        <v>0.5</v>
      </c>
      <c r="F102" s="86">
        <v>1.0947500000000001</v>
      </c>
      <c r="G102" s="89">
        <v>0</v>
      </c>
      <c r="H102" s="89">
        <f t="shared" si="13"/>
        <v>0</v>
      </c>
      <c r="I102" s="89"/>
      <c r="J102" s="89"/>
      <c r="K102" s="89"/>
      <c r="L102" s="89"/>
      <c r="M102" s="89"/>
    </row>
    <row r="103" spans="1:19" s="23" customFormat="1" ht="15.75" x14ac:dyDescent="0.25">
      <c r="A103" s="32"/>
      <c r="B103" s="32"/>
      <c r="C103" s="33" t="s">
        <v>67</v>
      </c>
      <c r="D103" s="34"/>
      <c r="E103" s="35"/>
      <c r="F103" s="67"/>
      <c r="G103" s="57"/>
      <c r="H103" s="57"/>
      <c r="I103" s="57"/>
      <c r="J103" s="69">
        <f>SUM(J15:J102)</f>
        <v>0</v>
      </c>
      <c r="K103" s="69">
        <f>SUM(K15:K102)</f>
        <v>0</v>
      </c>
      <c r="L103" s="69">
        <f>SUM(L15:L102)</f>
        <v>0</v>
      </c>
      <c r="M103" s="57"/>
    </row>
    <row r="104" spans="1:19" x14ac:dyDescent="0.25">
      <c r="E104" s="59"/>
      <c r="F104" s="59"/>
      <c r="G104" s="46"/>
      <c r="H104" s="46"/>
      <c r="I104" s="46"/>
      <c r="J104" s="46"/>
      <c r="K104" s="46"/>
      <c r="L104" s="46"/>
      <c r="M104" s="46"/>
    </row>
    <row r="105" spans="1:19" x14ac:dyDescent="0.25">
      <c r="A105" s="36" t="s">
        <v>10</v>
      </c>
      <c r="B105" s="100" t="s">
        <v>54</v>
      </c>
      <c r="C105" s="100"/>
      <c r="D105" s="100"/>
      <c r="E105" s="100"/>
      <c r="F105" s="100"/>
      <c r="G105" s="100"/>
      <c r="H105" s="100"/>
      <c r="I105" s="100"/>
      <c r="J105" s="101"/>
      <c r="K105" s="101"/>
      <c r="L105" s="101"/>
      <c r="M105" s="37"/>
      <c r="N105" s="37"/>
      <c r="O105" s="37"/>
      <c r="P105" s="38"/>
      <c r="Q105" s="38"/>
      <c r="R105" s="38"/>
      <c r="S105" s="38"/>
    </row>
    <row r="106" spans="1:19" x14ac:dyDescent="0.2">
      <c r="A106" s="39" t="s">
        <v>11</v>
      </c>
      <c r="B106" s="102" t="s">
        <v>12</v>
      </c>
      <c r="C106" s="102"/>
      <c r="D106" s="102"/>
      <c r="E106" s="102"/>
      <c r="F106" s="102"/>
      <c r="G106" s="102"/>
      <c r="H106" s="102"/>
      <c r="I106" s="102"/>
      <c r="J106" s="103"/>
      <c r="K106" s="103"/>
      <c r="L106" s="103"/>
      <c r="M106" s="37"/>
      <c r="N106" s="37"/>
      <c r="O106" s="37"/>
      <c r="P106" s="38"/>
      <c r="Q106" s="38"/>
      <c r="R106" s="38"/>
      <c r="S106" s="38"/>
    </row>
    <row r="107" spans="1:19" x14ac:dyDescent="0.2">
      <c r="A107" s="36" t="s">
        <v>13</v>
      </c>
      <c r="B107" s="104" t="s">
        <v>14</v>
      </c>
      <c r="C107" s="104"/>
      <c r="D107" s="104"/>
      <c r="E107" s="104"/>
      <c r="F107" s="104"/>
      <c r="G107" s="104"/>
      <c r="H107" s="104"/>
      <c r="I107" s="104"/>
      <c r="J107" s="105" t="s">
        <v>112</v>
      </c>
      <c r="K107" s="105"/>
      <c r="L107" s="105"/>
      <c r="M107" s="37"/>
      <c r="N107" s="37"/>
      <c r="O107" s="37"/>
      <c r="P107" s="38"/>
      <c r="Q107" s="38"/>
      <c r="R107" s="38"/>
      <c r="S107" s="38"/>
    </row>
    <row r="108" spans="1:19" x14ac:dyDescent="0.2">
      <c r="A108" s="36" t="s">
        <v>15</v>
      </c>
      <c r="B108" s="104" t="s">
        <v>16</v>
      </c>
      <c r="C108" s="104"/>
      <c r="D108" s="104"/>
      <c r="E108" s="104"/>
      <c r="F108" s="104"/>
      <c r="G108" s="104"/>
      <c r="H108" s="104"/>
      <c r="I108" s="104"/>
      <c r="J108" s="106" t="s">
        <v>17</v>
      </c>
      <c r="K108" s="106"/>
      <c r="L108" s="106"/>
      <c r="M108" s="37"/>
      <c r="N108" s="37"/>
      <c r="O108" s="37"/>
      <c r="P108" s="38"/>
      <c r="Q108" s="38"/>
      <c r="R108" s="38"/>
      <c r="S108" s="38"/>
    </row>
    <row r="109" spans="1:19" x14ac:dyDescent="0.2">
      <c r="A109" s="36" t="s">
        <v>18</v>
      </c>
      <c r="B109" s="104" t="s">
        <v>19</v>
      </c>
      <c r="C109" s="104"/>
      <c r="D109" s="104"/>
      <c r="E109" s="104"/>
      <c r="F109" s="104"/>
      <c r="G109" s="104"/>
      <c r="H109" s="104"/>
      <c r="I109" s="104"/>
      <c r="J109" s="106" t="s">
        <v>55</v>
      </c>
      <c r="K109" s="106"/>
      <c r="L109" s="106"/>
      <c r="M109" s="37"/>
      <c r="N109" s="37"/>
      <c r="O109" s="37"/>
      <c r="P109" s="38"/>
      <c r="Q109" s="38"/>
      <c r="R109" s="38"/>
      <c r="S109" s="38"/>
    </row>
    <row r="110" spans="1:19" x14ac:dyDescent="0.2">
      <c r="A110" s="36" t="s">
        <v>20</v>
      </c>
      <c r="B110" s="104" t="s">
        <v>21</v>
      </c>
      <c r="C110" s="104"/>
      <c r="D110" s="104"/>
      <c r="E110" s="104"/>
      <c r="F110" s="104"/>
      <c r="G110" s="104"/>
      <c r="H110" s="104"/>
      <c r="I110" s="104"/>
      <c r="J110" s="107"/>
      <c r="K110" s="107"/>
      <c r="L110" s="107"/>
      <c r="M110" s="37"/>
      <c r="N110" s="37"/>
      <c r="O110" s="37"/>
      <c r="P110" s="38"/>
      <c r="Q110" s="38"/>
      <c r="R110" s="38"/>
      <c r="S110" s="38"/>
    </row>
    <row r="111" spans="1:19" x14ac:dyDescent="0.25">
      <c r="A111" s="36" t="s">
        <v>22</v>
      </c>
      <c r="B111" s="108" t="s">
        <v>68</v>
      </c>
      <c r="C111" s="108"/>
      <c r="D111" s="108"/>
      <c r="E111" s="108"/>
      <c r="F111" s="108"/>
      <c r="G111" s="108"/>
      <c r="H111" s="108"/>
      <c r="I111" s="108"/>
      <c r="J111" s="109"/>
      <c r="K111" s="109"/>
      <c r="L111" s="109"/>
      <c r="M111" s="37"/>
      <c r="N111" s="37"/>
      <c r="O111" s="37"/>
      <c r="P111" s="38"/>
      <c r="Q111" s="38"/>
      <c r="R111" s="38"/>
      <c r="S111" s="38"/>
    </row>
    <row r="112" spans="1:19" x14ac:dyDescent="0.2">
      <c r="A112" s="39" t="s">
        <v>23</v>
      </c>
      <c r="B112" s="102" t="s">
        <v>24</v>
      </c>
      <c r="C112" s="102"/>
      <c r="D112" s="102"/>
      <c r="E112" s="102"/>
      <c r="F112" s="102"/>
      <c r="G112" s="102"/>
      <c r="H112" s="102"/>
      <c r="I112" s="102"/>
      <c r="J112" s="103"/>
      <c r="K112" s="103"/>
      <c r="L112" s="103"/>
      <c r="M112" s="37"/>
      <c r="N112" s="37"/>
      <c r="O112" s="37"/>
      <c r="P112" s="38"/>
      <c r="Q112" s="38"/>
      <c r="R112" s="38"/>
      <c r="S112" s="38"/>
    </row>
    <row r="113" spans="1:19" ht="66" customHeight="1" x14ac:dyDescent="0.25">
      <c r="A113" s="40" t="s">
        <v>25</v>
      </c>
      <c r="B113" s="110" t="s">
        <v>26</v>
      </c>
      <c r="C113" s="110"/>
      <c r="D113" s="110"/>
      <c r="E113" s="110"/>
      <c r="F113" s="110"/>
      <c r="G113" s="110"/>
      <c r="H113" s="110"/>
      <c r="I113" s="110"/>
      <c r="J113" s="105" t="s">
        <v>27</v>
      </c>
      <c r="K113" s="105"/>
      <c r="L113" s="105"/>
      <c r="M113" s="37"/>
      <c r="N113" s="37"/>
      <c r="O113" s="37"/>
      <c r="P113" s="38"/>
      <c r="Q113" s="38"/>
      <c r="R113" s="38"/>
      <c r="S113" s="38"/>
    </row>
    <row r="114" spans="1:19" ht="53.25" customHeight="1" x14ac:dyDescent="0.25">
      <c r="A114" s="40" t="s">
        <v>28</v>
      </c>
      <c r="B114" s="110" t="s">
        <v>29</v>
      </c>
      <c r="C114" s="110"/>
      <c r="D114" s="110"/>
      <c r="E114" s="110"/>
      <c r="F114" s="110"/>
      <c r="G114" s="110"/>
      <c r="H114" s="110"/>
      <c r="I114" s="110"/>
      <c r="J114" s="105" t="s">
        <v>27</v>
      </c>
      <c r="K114" s="105"/>
      <c r="L114" s="105"/>
      <c r="M114" s="37"/>
      <c r="N114" s="37"/>
      <c r="O114" s="37"/>
      <c r="P114" s="38"/>
      <c r="Q114" s="38"/>
      <c r="R114" s="38"/>
      <c r="S114" s="38"/>
    </row>
    <row r="115" spans="1:19" ht="45.75" customHeight="1" x14ac:dyDescent="0.25">
      <c r="A115" s="40" t="s">
        <v>30</v>
      </c>
      <c r="B115" s="110" t="s">
        <v>31</v>
      </c>
      <c r="C115" s="110"/>
      <c r="D115" s="110"/>
      <c r="E115" s="110"/>
      <c r="F115" s="110"/>
      <c r="G115" s="110"/>
      <c r="H115" s="110"/>
      <c r="I115" s="110"/>
      <c r="J115" s="105" t="s">
        <v>27</v>
      </c>
      <c r="K115" s="105"/>
      <c r="L115" s="105"/>
      <c r="M115" s="37"/>
      <c r="N115" s="37"/>
      <c r="O115" s="37"/>
      <c r="P115" s="38"/>
      <c r="Q115" s="38"/>
      <c r="R115" s="38"/>
      <c r="S115" s="38"/>
    </row>
    <row r="116" spans="1:19" ht="38.25" customHeight="1" x14ac:dyDescent="0.25">
      <c r="A116" s="40" t="s">
        <v>32</v>
      </c>
      <c r="B116" s="110" t="s">
        <v>33</v>
      </c>
      <c r="C116" s="110"/>
      <c r="D116" s="110"/>
      <c r="E116" s="110"/>
      <c r="F116" s="110"/>
      <c r="G116" s="110"/>
      <c r="H116" s="110"/>
      <c r="I116" s="110"/>
      <c r="J116" s="105" t="s">
        <v>27</v>
      </c>
      <c r="K116" s="105"/>
      <c r="L116" s="105"/>
      <c r="M116" s="37"/>
      <c r="N116" s="37"/>
      <c r="O116" s="37"/>
      <c r="P116" s="38"/>
      <c r="Q116" s="38"/>
      <c r="R116" s="38"/>
      <c r="S116" s="38"/>
    </row>
    <row r="117" spans="1:19" ht="26.25" customHeight="1" x14ac:dyDescent="0.25">
      <c r="A117" s="40" t="s">
        <v>34</v>
      </c>
      <c r="B117" s="108" t="s">
        <v>35</v>
      </c>
      <c r="C117" s="108"/>
      <c r="D117" s="108"/>
      <c r="E117" s="108"/>
      <c r="F117" s="108"/>
      <c r="G117" s="108"/>
      <c r="H117" s="108"/>
      <c r="I117" s="108"/>
      <c r="J117" s="105" t="s">
        <v>27</v>
      </c>
      <c r="K117" s="105"/>
      <c r="L117" s="105"/>
      <c r="M117" s="37"/>
      <c r="N117" s="37"/>
      <c r="O117" s="37"/>
      <c r="P117" s="38"/>
      <c r="Q117" s="38"/>
      <c r="R117" s="38"/>
      <c r="S117" s="38"/>
    </row>
    <row r="118" spans="1:19" ht="30" customHeight="1" x14ac:dyDescent="0.25">
      <c r="A118" s="40" t="s">
        <v>36</v>
      </c>
      <c r="B118" s="108" t="s">
        <v>37</v>
      </c>
      <c r="C118" s="108"/>
      <c r="D118" s="108"/>
      <c r="E118" s="108"/>
      <c r="F118" s="108"/>
      <c r="G118" s="108"/>
      <c r="H118" s="108"/>
      <c r="I118" s="108"/>
      <c r="J118" s="112" t="s">
        <v>27</v>
      </c>
      <c r="K118" s="113"/>
      <c r="L118" s="114"/>
      <c r="M118" s="37"/>
      <c r="N118" s="37"/>
      <c r="O118" s="37"/>
      <c r="P118" s="38"/>
      <c r="Q118" s="38"/>
      <c r="R118" s="38"/>
      <c r="S118" s="38"/>
    </row>
    <row r="119" spans="1:19" x14ac:dyDescent="0.2">
      <c r="A119" s="3"/>
      <c r="B119" s="12"/>
      <c r="C119" s="3"/>
      <c r="D119" s="13"/>
      <c r="E119" s="58"/>
      <c r="F119" s="58"/>
      <c r="G119" s="41"/>
      <c r="H119" s="41"/>
      <c r="I119" s="41"/>
      <c r="J119" s="41"/>
      <c r="K119" s="41"/>
      <c r="L119" s="41"/>
      <c r="M119" s="37"/>
      <c r="N119" s="37"/>
      <c r="O119" s="37"/>
      <c r="P119" s="38"/>
      <c r="Q119" s="38"/>
      <c r="R119" s="38"/>
      <c r="S119" s="38"/>
    </row>
    <row r="120" spans="1:19" x14ac:dyDescent="0.25">
      <c r="A120" s="42"/>
      <c r="B120" s="115" t="s">
        <v>38</v>
      </c>
      <c r="C120" s="115"/>
      <c r="D120" s="115"/>
      <c r="E120" s="115"/>
      <c r="F120" s="115"/>
      <c r="G120" s="115"/>
      <c r="H120" s="41"/>
      <c r="I120" s="41"/>
      <c r="J120" s="41"/>
      <c r="K120" s="41"/>
      <c r="L120" s="41"/>
      <c r="M120" s="37"/>
      <c r="N120" s="37"/>
      <c r="O120" s="37"/>
      <c r="P120" s="38"/>
      <c r="Q120" s="38"/>
      <c r="R120" s="38"/>
      <c r="S120" s="38"/>
    </row>
    <row r="121" spans="1:19" x14ac:dyDescent="0.25">
      <c r="A121" s="43"/>
      <c r="B121" s="44"/>
      <c r="D121" s="45"/>
      <c r="E121" s="59"/>
      <c r="F121" s="59"/>
      <c r="G121" s="46"/>
      <c r="H121" s="41"/>
      <c r="I121" s="41"/>
      <c r="J121" s="41"/>
      <c r="K121" s="41"/>
      <c r="L121" s="41"/>
      <c r="M121" s="37"/>
      <c r="N121" s="37"/>
      <c r="O121" s="37"/>
      <c r="P121" s="38"/>
      <c r="Q121" s="38"/>
      <c r="R121" s="38"/>
      <c r="S121" s="38"/>
    </row>
    <row r="122" spans="1:19" x14ac:dyDescent="0.25">
      <c r="A122" s="43"/>
      <c r="B122" s="111" t="s">
        <v>69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37"/>
      <c r="N122" s="37"/>
      <c r="O122" s="37"/>
      <c r="P122" s="38"/>
      <c r="Q122" s="38"/>
      <c r="R122" s="38"/>
      <c r="S122" s="38"/>
    </row>
    <row r="123" spans="1:19" x14ac:dyDescent="0.25">
      <c r="A123" s="43"/>
      <c r="B123" s="14"/>
      <c r="C123" s="14"/>
      <c r="D123" s="14"/>
      <c r="E123" s="60"/>
      <c r="F123" s="60"/>
      <c r="G123" s="47"/>
      <c r="H123" s="47"/>
      <c r="I123" s="47"/>
      <c r="J123" s="47"/>
      <c r="K123" s="47"/>
      <c r="L123" s="47"/>
      <c r="M123" s="37"/>
      <c r="N123" s="37"/>
      <c r="O123" s="37"/>
      <c r="P123" s="38"/>
      <c r="Q123" s="38"/>
      <c r="R123" s="38"/>
      <c r="S123" s="38"/>
    </row>
    <row r="124" spans="1:19" x14ac:dyDescent="0.2">
      <c r="A124" s="43"/>
      <c r="B124" s="48" t="s">
        <v>46</v>
      </c>
      <c r="C124" s="48"/>
      <c r="D124" s="48"/>
      <c r="E124" s="61"/>
      <c r="F124" s="61"/>
      <c r="G124" s="49"/>
      <c r="H124" s="49"/>
      <c r="I124" s="49"/>
      <c r="J124" s="49"/>
      <c r="K124" s="49"/>
      <c r="L124" s="49"/>
      <c r="M124" s="37"/>
      <c r="N124" s="37"/>
      <c r="O124" s="37"/>
      <c r="P124" s="38"/>
      <c r="Q124" s="38"/>
      <c r="R124" s="38"/>
      <c r="S124" s="38"/>
    </row>
    <row r="125" spans="1:19" x14ac:dyDescent="0.2">
      <c r="A125" s="43"/>
      <c r="B125" s="48" t="s">
        <v>47</v>
      </c>
      <c r="C125" s="48"/>
      <c r="D125" s="48"/>
      <c r="E125" s="61"/>
      <c r="F125" s="61"/>
      <c r="G125" s="49"/>
      <c r="H125" s="49"/>
      <c r="I125" s="49"/>
      <c r="J125" s="49"/>
      <c r="K125" s="49"/>
      <c r="L125" s="49"/>
      <c r="M125" s="37"/>
      <c r="N125" s="37"/>
      <c r="O125" s="37"/>
      <c r="P125" s="38"/>
      <c r="Q125" s="38"/>
      <c r="R125" s="38"/>
      <c r="S125" s="38"/>
    </row>
    <row r="126" spans="1:19" x14ac:dyDescent="0.2">
      <c r="A126" s="3"/>
      <c r="B126" s="48" t="s">
        <v>48</v>
      </c>
      <c r="C126" s="48"/>
      <c r="D126" s="48"/>
      <c r="E126" s="61"/>
      <c r="F126" s="61"/>
      <c r="G126" s="49"/>
      <c r="H126" s="49"/>
      <c r="I126" s="49"/>
      <c r="J126" s="49"/>
      <c r="K126" s="49"/>
      <c r="L126" s="49"/>
      <c r="M126" s="37"/>
      <c r="N126" s="37"/>
      <c r="O126" s="37"/>
      <c r="P126" s="38"/>
      <c r="Q126" s="38"/>
      <c r="R126" s="38"/>
      <c r="S126" s="38"/>
    </row>
    <row r="127" spans="1:19" x14ac:dyDescent="0.2">
      <c r="A127" s="3"/>
      <c r="B127" s="48" t="s">
        <v>49</v>
      </c>
      <c r="C127" s="48"/>
      <c r="D127" s="48"/>
      <c r="E127" s="61"/>
      <c r="F127" s="61"/>
      <c r="G127" s="49"/>
      <c r="H127" s="49"/>
      <c r="I127" s="49"/>
      <c r="J127" s="49"/>
      <c r="K127" s="49"/>
      <c r="L127" s="49"/>
      <c r="M127" s="37"/>
      <c r="N127" s="37"/>
      <c r="O127" s="37"/>
      <c r="P127" s="38"/>
      <c r="Q127" s="38"/>
      <c r="R127" s="38"/>
      <c r="S127" s="38"/>
    </row>
    <row r="128" spans="1:19" x14ac:dyDescent="0.2">
      <c r="A128" s="3"/>
      <c r="B128" s="48" t="s">
        <v>50</v>
      </c>
      <c r="C128" s="48"/>
      <c r="D128" s="48"/>
      <c r="E128" s="61"/>
      <c r="F128" s="61"/>
      <c r="G128" s="49"/>
      <c r="H128" s="49"/>
      <c r="I128" s="49"/>
      <c r="J128" s="49"/>
      <c r="K128" s="49"/>
      <c r="L128" s="49"/>
      <c r="M128" s="37"/>
      <c r="N128" s="37"/>
      <c r="O128" s="37"/>
      <c r="P128" s="38"/>
      <c r="Q128" s="38"/>
      <c r="R128" s="38"/>
      <c r="S128" s="38"/>
    </row>
    <row r="129" spans="1:19" x14ac:dyDescent="0.2">
      <c r="A129" s="3"/>
      <c r="B129" s="48" t="s">
        <v>51</v>
      </c>
      <c r="C129" s="48"/>
      <c r="D129" s="48"/>
      <c r="E129" s="61"/>
      <c r="F129" s="61"/>
      <c r="G129" s="49"/>
      <c r="H129" s="49"/>
      <c r="I129" s="49"/>
      <c r="J129" s="49"/>
      <c r="K129" s="49"/>
      <c r="L129" s="49"/>
      <c r="M129" s="37"/>
      <c r="N129" s="37"/>
      <c r="O129" s="37"/>
      <c r="P129" s="38"/>
      <c r="Q129" s="38"/>
      <c r="R129" s="38"/>
      <c r="S129" s="38"/>
    </row>
    <row r="130" spans="1:19" x14ac:dyDescent="0.2">
      <c r="A130" s="3"/>
      <c r="B130" s="48" t="s">
        <v>52</v>
      </c>
      <c r="C130" s="48"/>
      <c r="D130" s="48"/>
      <c r="E130" s="61"/>
      <c r="F130" s="61"/>
      <c r="G130" s="49"/>
      <c r="H130" s="49"/>
      <c r="I130" s="49"/>
      <c r="J130" s="49"/>
      <c r="K130" s="49"/>
      <c r="L130" s="49"/>
      <c r="M130" s="37"/>
      <c r="N130" s="37"/>
      <c r="O130" s="37"/>
      <c r="P130" s="38"/>
      <c r="Q130" s="38"/>
      <c r="R130" s="38"/>
      <c r="S130" s="38"/>
    </row>
    <row r="131" spans="1:19" x14ac:dyDescent="0.2">
      <c r="A131" s="3"/>
      <c r="B131" s="7"/>
      <c r="C131" s="7"/>
      <c r="D131" s="7"/>
      <c r="E131" s="59"/>
      <c r="F131" s="59"/>
      <c r="G131" s="46"/>
      <c r="H131" s="46"/>
      <c r="I131" s="46"/>
      <c r="J131" s="46"/>
      <c r="K131" s="46"/>
      <c r="L131" s="46"/>
      <c r="M131" s="37"/>
      <c r="N131" s="37"/>
      <c r="O131" s="37"/>
      <c r="P131" s="38"/>
      <c r="Q131" s="38"/>
      <c r="R131" s="38"/>
      <c r="S131" s="38"/>
    </row>
    <row r="132" spans="1:19" x14ac:dyDescent="0.2">
      <c r="A132" s="3"/>
      <c r="B132" s="12"/>
      <c r="C132" s="3"/>
      <c r="D132" s="13"/>
      <c r="E132" s="58"/>
      <c r="F132" s="58"/>
      <c r="G132" s="41"/>
      <c r="H132" s="41"/>
      <c r="I132" s="41"/>
      <c r="J132" s="41"/>
      <c r="K132" s="41"/>
      <c r="L132" s="41"/>
      <c r="M132" s="37"/>
      <c r="N132" s="37"/>
      <c r="O132" s="37"/>
      <c r="P132" s="38"/>
      <c r="Q132" s="38"/>
      <c r="R132" s="38"/>
      <c r="S132" s="38"/>
    </row>
    <row r="133" spans="1:19" x14ac:dyDescent="0.2">
      <c r="A133" s="3"/>
      <c r="B133" s="12"/>
      <c r="C133" s="3"/>
      <c r="D133" s="13"/>
      <c r="E133" s="58"/>
      <c r="F133" s="58"/>
      <c r="G133" s="41"/>
      <c r="H133" s="41"/>
      <c r="I133" s="41"/>
      <c r="J133" s="41"/>
      <c r="K133" s="41"/>
      <c r="L133" s="41"/>
      <c r="M133" s="37"/>
      <c r="N133" s="37"/>
      <c r="O133" s="37"/>
      <c r="P133" s="38"/>
      <c r="Q133" s="38"/>
      <c r="R133" s="38"/>
      <c r="S133" s="38"/>
    </row>
  </sheetData>
  <mergeCells count="44">
    <mergeCell ref="B122:L122"/>
    <mergeCell ref="B114:I114"/>
    <mergeCell ref="J114:L114"/>
    <mergeCell ref="B115:I115"/>
    <mergeCell ref="J115:L115"/>
    <mergeCell ref="B116:I116"/>
    <mergeCell ref="J116:L116"/>
    <mergeCell ref="B117:I117"/>
    <mergeCell ref="J117:L117"/>
    <mergeCell ref="B118:I118"/>
    <mergeCell ref="J118:L118"/>
    <mergeCell ref="B120:G120"/>
    <mergeCell ref="B111:I111"/>
    <mergeCell ref="J111:L111"/>
    <mergeCell ref="B112:I112"/>
    <mergeCell ref="J112:L112"/>
    <mergeCell ref="B113:I113"/>
    <mergeCell ref="J113:L113"/>
    <mergeCell ref="B108:I108"/>
    <mergeCell ref="J108:L108"/>
    <mergeCell ref="B109:I109"/>
    <mergeCell ref="J109:L109"/>
    <mergeCell ref="B110:I110"/>
    <mergeCell ref="J110:L110"/>
    <mergeCell ref="B105:I105"/>
    <mergeCell ref="J105:L105"/>
    <mergeCell ref="B106:I106"/>
    <mergeCell ref="J106:L106"/>
    <mergeCell ref="B107:I107"/>
    <mergeCell ref="J107:L107"/>
    <mergeCell ref="C6:N6"/>
    <mergeCell ref="B7:M7"/>
    <mergeCell ref="A8:M8"/>
    <mergeCell ref="A9:M9"/>
    <mergeCell ref="G13:I13"/>
    <mergeCell ref="J13:L13"/>
    <mergeCell ref="M13:M14"/>
    <mergeCell ref="A12:F12"/>
    <mergeCell ref="A13:A14"/>
    <mergeCell ref="B13:B14"/>
    <mergeCell ref="C13:C14"/>
    <mergeCell ref="D13:D14"/>
    <mergeCell ref="E13:E14"/>
    <mergeCell ref="F13:F14"/>
  </mergeCells>
  <conditionalFormatting sqref="F25:F31 F35:F39">
    <cfRule type="cellIs" dxfId="40" priority="38" operator="lessThan">
      <formula>0</formula>
    </cfRule>
  </conditionalFormatting>
  <conditionalFormatting sqref="F40:F47">
    <cfRule type="cellIs" dxfId="39" priority="37" operator="lessThan">
      <formula>0</formula>
    </cfRule>
  </conditionalFormatting>
  <conditionalFormatting sqref="F48">
    <cfRule type="cellIs" dxfId="38" priority="36" operator="lessThan">
      <formula>0</formula>
    </cfRule>
  </conditionalFormatting>
  <conditionalFormatting sqref="F49:F56">
    <cfRule type="cellIs" dxfId="37" priority="35" operator="lessThan">
      <formula>0</formula>
    </cfRule>
  </conditionalFormatting>
  <conditionalFormatting sqref="F64 F66">
    <cfRule type="cellIs" dxfId="36" priority="34" operator="lessThan">
      <formula>0</formula>
    </cfRule>
  </conditionalFormatting>
  <conditionalFormatting sqref="F70">
    <cfRule type="cellIs" dxfId="35" priority="33" operator="lessThan">
      <formula>0</formula>
    </cfRule>
  </conditionalFormatting>
  <conditionalFormatting sqref="F67">
    <cfRule type="cellIs" dxfId="34" priority="32" operator="lessThan">
      <formula>0</formula>
    </cfRule>
  </conditionalFormatting>
  <conditionalFormatting sqref="F68">
    <cfRule type="cellIs" dxfId="33" priority="31" operator="lessThan">
      <formula>0</formula>
    </cfRule>
  </conditionalFormatting>
  <conditionalFormatting sqref="F63">
    <cfRule type="cellIs" dxfId="32" priority="30" operator="lessThan">
      <formula>0</formula>
    </cfRule>
  </conditionalFormatting>
  <conditionalFormatting sqref="F65">
    <cfRule type="cellIs" dxfId="31" priority="29" operator="lessThan">
      <formula>0</formula>
    </cfRule>
  </conditionalFormatting>
  <conditionalFormatting sqref="F69">
    <cfRule type="cellIs" dxfId="30" priority="28" operator="lessThan">
      <formula>0</formula>
    </cfRule>
  </conditionalFormatting>
  <conditionalFormatting sqref="F83">
    <cfRule type="cellIs" dxfId="29" priority="27" operator="lessThan">
      <formula>0</formula>
    </cfRule>
  </conditionalFormatting>
  <conditionalFormatting sqref="F93">
    <cfRule type="cellIs" dxfId="28" priority="26" operator="lessThan">
      <formula>0</formula>
    </cfRule>
  </conditionalFormatting>
  <conditionalFormatting sqref="F94:F96">
    <cfRule type="cellIs" dxfId="27" priority="25" operator="lessThan">
      <formula>0</formula>
    </cfRule>
  </conditionalFormatting>
  <conditionalFormatting sqref="F84:F88">
    <cfRule type="cellIs" dxfId="26" priority="24" operator="lessThan">
      <formula>0</formula>
    </cfRule>
  </conditionalFormatting>
  <conditionalFormatting sqref="F89">
    <cfRule type="cellIs" dxfId="25" priority="23" operator="lessThan">
      <formula>0</formula>
    </cfRule>
  </conditionalFormatting>
  <conditionalFormatting sqref="F90:F92">
    <cfRule type="cellIs" dxfId="24" priority="22" operator="lessThan">
      <formula>0</formula>
    </cfRule>
  </conditionalFormatting>
  <conditionalFormatting sqref="F97">
    <cfRule type="cellIs" dxfId="23" priority="21" operator="lessThan">
      <formula>0</formula>
    </cfRule>
  </conditionalFormatting>
  <conditionalFormatting sqref="F98:F102">
    <cfRule type="cellIs" dxfId="22" priority="20" operator="lessThan">
      <formula>0</formula>
    </cfRule>
  </conditionalFormatting>
  <conditionalFormatting sqref="F58:F62">
    <cfRule type="cellIs" dxfId="21" priority="16" operator="lessThan">
      <formula>0</formula>
    </cfRule>
  </conditionalFormatting>
  <conditionalFormatting sqref="F22">
    <cfRule type="cellIs" dxfId="20" priority="18" operator="lessThan">
      <formula>0</formula>
    </cfRule>
  </conditionalFormatting>
  <conditionalFormatting sqref="F32">
    <cfRule type="cellIs" dxfId="19" priority="17" operator="lessThan">
      <formula>0</formula>
    </cfRule>
  </conditionalFormatting>
  <conditionalFormatting sqref="F57">
    <cfRule type="cellIs" dxfId="17" priority="15" operator="lessThan">
      <formula>0</formula>
    </cfRule>
  </conditionalFormatting>
  <conditionalFormatting sqref="F33:F34">
    <cfRule type="cellIs" dxfId="16" priority="11" operator="lessThan">
      <formula>0</formula>
    </cfRule>
  </conditionalFormatting>
  <conditionalFormatting sqref="F71">
    <cfRule type="cellIs" dxfId="15" priority="10" operator="lessThan">
      <formula>0</formula>
    </cfRule>
  </conditionalFormatting>
  <conditionalFormatting sqref="F23:F24">
    <cfRule type="cellIs" dxfId="14" priority="12" operator="lessThan">
      <formula>0</formula>
    </cfRule>
  </conditionalFormatting>
  <conditionalFormatting sqref="F72:F74">
    <cfRule type="cellIs" dxfId="11" priority="9" operator="lessThan">
      <formula>0</formula>
    </cfRule>
  </conditionalFormatting>
  <conditionalFormatting sqref="F75">
    <cfRule type="cellIs" dxfId="10" priority="8" operator="lessThan">
      <formula>0</formula>
    </cfRule>
  </conditionalFormatting>
  <conditionalFormatting sqref="F76:F78">
    <cfRule type="cellIs" dxfId="9" priority="7" operator="lessThan">
      <formula>0</formula>
    </cfRule>
  </conditionalFormatting>
  <conditionalFormatting sqref="F79">
    <cfRule type="cellIs" dxfId="8" priority="6" operator="lessThan">
      <formula>0</formula>
    </cfRule>
  </conditionalFormatting>
  <conditionalFormatting sqref="F80:F82">
    <cfRule type="cellIs" dxfId="7" priority="5" operator="lessThan">
      <formula>0</formula>
    </cfRule>
  </conditionalFormatting>
  <conditionalFormatting sqref="F103">
    <cfRule type="cellIs" dxfId="6" priority="4" operator="lessThan">
      <formula>0</formula>
    </cfRule>
  </conditionalFormatting>
  <conditionalFormatting sqref="F16">
    <cfRule type="cellIs" dxfId="5" priority="1" operator="lessThan">
      <formula>0</formula>
    </cfRule>
  </conditionalFormatting>
  <conditionalFormatting sqref="F17:F21">
    <cfRule type="cellIs" dxfId="2" priority="3" operator="lessThan">
      <formula>0</formula>
    </cfRule>
  </conditionalFormatting>
  <conditionalFormatting sqref="F15">
    <cfRule type="cellIs" dxfId="1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Анна Сергеевна</dc:creator>
  <cp:lastModifiedBy>Захарова Анна Сергеевна</cp:lastModifiedBy>
  <dcterms:created xsi:type="dcterms:W3CDTF">2022-03-28T12:54:16Z</dcterms:created>
  <dcterms:modified xsi:type="dcterms:W3CDTF">2022-05-11T07:49:32Z</dcterms:modified>
</cp:coreProperties>
</file>