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1050" windowWidth="18195" windowHeight="12855"/>
  </bookViews>
  <sheets>
    <sheet name="отоп жд" sheetId="4" r:id="rId1"/>
    <sheet name="Лист3" sheetId="3" r:id="rId2"/>
    <sheet name="Лист1" sheetId="5" r:id="rId3"/>
    <sheet name="Лист2" sheetId="6" r:id="rId4"/>
  </sheets>
  <definedNames>
    <definedName name="_xlnm.Print_Titles" localSheetId="0">'отоп жд'!$8:$9</definedName>
  </definedNames>
  <calcPr calcId="145621"/>
</workbook>
</file>

<file path=xl/calcChain.xml><?xml version="1.0" encoding="utf-8"?>
<calcChain xmlns="http://schemas.openxmlformats.org/spreadsheetml/2006/main">
  <c r="K159" i="4" l="1"/>
  <c r="J63" i="4" l="1"/>
  <c r="I63" i="4"/>
  <c r="K152" i="4"/>
  <c r="J156" i="4"/>
  <c r="I156" i="4"/>
  <c r="J155" i="4"/>
  <c r="I155" i="4"/>
  <c r="J154" i="4"/>
  <c r="I154" i="4"/>
  <c r="J153" i="4"/>
  <c r="I153" i="4"/>
  <c r="J151" i="4"/>
  <c r="I151" i="4"/>
  <c r="J150" i="4"/>
  <c r="I150" i="4"/>
  <c r="J148" i="4"/>
  <c r="I148" i="4"/>
  <c r="J147" i="4"/>
  <c r="I147" i="4"/>
  <c r="J146" i="4"/>
  <c r="I146" i="4"/>
  <c r="J145" i="4"/>
  <c r="I145" i="4"/>
  <c r="J144" i="4"/>
  <c r="I144" i="4"/>
  <c r="J143" i="4"/>
  <c r="I143" i="4"/>
  <c r="J142" i="4"/>
  <c r="I142" i="4"/>
  <c r="J141" i="4"/>
  <c r="I141" i="4"/>
  <c r="J140" i="4"/>
  <c r="I140" i="4"/>
  <c r="J139" i="4"/>
  <c r="I139" i="4"/>
  <c r="J138" i="4"/>
  <c r="I138" i="4"/>
  <c r="J137" i="4"/>
  <c r="I137" i="4"/>
  <c r="J136" i="4"/>
  <c r="I136" i="4"/>
  <c r="J135" i="4"/>
  <c r="I135" i="4"/>
  <c r="J134" i="4"/>
  <c r="I134" i="4"/>
  <c r="J133" i="4"/>
  <c r="I133" i="4"/>
  <c r="J132" i="4"/>
  <c r="I132" i="4"/>
  <c r="J131" i="4"/>
  <c r="I131" i="4"/>
  <c r="J130" i="4"/>
  <c r="I130" i="4"/>
  <c r="J129" i="4"/>
  <c r="I129" i="4"/>
  <c r="J128" i="4"/>
  <c r="I128" i="4"/>
  <c r="J127" i="4"/>
  <c r="I127" i="4"/>
  <c r="J126" i="4"/>
  <c r="I126" i="4"/>
  <c r="J125" i="4"/>
  <c r="I125" i="4"/>
  <c r="J124" i="4"/>
  <c r="I124" i="4"/>
  <c r="J123" i="4"/>
  <c r="I123" i="4"/>
  <c r="J122" i="4"/>
  <c r="I122" i="4"/>
  <c r="J121" i="4"/>
  <c r="I121" i="4"/>
  <c r="J120" i="4"/>
  <c r="I120" i="4"/>
  <c r="J119" i="4"/>
  <c r="I119" i="4"/>
  <c r="J118" i="4"/>
  <c r="I118" i="4"/>
  <c r="J117" i="4"/>
  <c r="I117" i="4"/>
  <c r="J116" i="4"/>
  <c r="I116" i="4"/>
  <c r="J115" i="4"/>
  <c r="I115" i="4"/>
  <c r="J114" i="4"/>
  <c r="I114" i="4"/>
  <c r="J113" i="4"/>
  <c r="I113" i="4"/>
  <c r="J112" i="4"/>
  <c r="I112" i="4"/>
  <c r="J111" i="4"/>
  <c r="I111" i="4"/>
  <c r="J110" i="4"/>
  <c r="I110" i="4"/>
  <c r="J109" i="4"/>
  <c r="I109" i="4"/>
  <c r="J108" i="4"/>
  <c r="I108" i="4"/>
  <c r="J107" i="4"/>
  <c r="I107" i="4"/>
  <c r="J106" i="4"/>
  <c r="I106" i="4"/>
  <c r="J105" i="4"/>
  <c r="I105" i="4"/>
  <c r="J104" i="4"/>
  <c r="I104" i="4"/>
  <c r="J103" i="4"/>
  <c r="I103" i="4"/>
  <c r="J100" i="4"/>
  <c r="I100" i="4"/>
  <c r="J99" i="4"/>
  <c r="I99" i="4"/>
  <c r="J98" i="4"/>
  <c r="I98" i="4"/>
  <c r="J97" i="4"/>
  <c r="I97" i="4"/>
  <c r="K96" i="4"/>
  <c r="J95" i="4"/>
  <c r="I95" i="4"/>
  <c r="J94" i="4"/>
  <c r="I94" i="4"/>
  <c r="J93" i="4"/>
  <c r="I93" i="4"/>
  <c r="J91" i="4"/>
  <c r="I91" i="4"/>
  <c r="J90" i="4"/>
  <c r="I90" i="4"/>
  <c r="J89" i="4"/>
  <c r="I89" i="4"/>
  <c r="J88" i="4"/>
  <c r="I88" i="4"/>
  <c r="J87" i="4"/>
  <c r="I87" i="4"/>
  <c r="J86" i="4"/>
  <c r="I86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I65" i="4"/>
  <c r="I62" i="4"/>
  <c r="I61" i="4"/>
  <c r="I60" i="4"/>
  <c r="I59" i="4"/>
  <c r="I58" i="4"/>
  <c r="I57" i="4"/>
  <c r="I56" i="4"/>
  <c r="I55" i="4"/>
  <c r="I53" i="4"/>
  <c r="I52" i="4"/>
  <c r="I50" i="4"/>
  <c r="I49" i="4"/>
  <c r="I48" i="4"/>
  <c r="I47" i="4"/>
  <c r="I46" i="4"/>
  <c r="I45" i="4"/>
  <c r="I44" i="4"/>
  <c r="I42" i="4"/>
  <c r="I41" i="4"/>
  <c r="I39" i="4"/>
  <c r="I38" i="4"/>
  <c r="I36" i="4"/>
  <c r="I34" i="4"/>
  <c r="I33" i="4"/>
  <c r="I31" i="4"/>
  <c r="I29" i="4"/>
  <c r="I27" i="4"/>
  <c r="I26" i="4"/>
  <c r="I24" i="4"/>
  <c r="I23" i="4"/>
  <c r="I21" i="4"/>
  <c r="I20" i="4"/>
  <c r="I19" i="4"/>
  <c r="I18" i="4"/>
  <c r="I17" i="4"/>
  <c r="I16" i="4"/>
  <c r="I14" i="4"/>
  <c r="I13" i="4"/>
  <c r="J53" i="4"/>
  <c r="J52" i="4"/>
  <c r="J50" i="4"/>
  <c r="J49" i="4"/>
  <c r="J48" i="4"/>
  <c r="J47" i="4"/>
  <c r="J46" i="4"/>
  <c r="J45" i="4"/>
  <c r="J44" i="4"/>
  <c r="J42" i="4"/>
  <c r="J41" i="4"/>
  <c r="J39" i="4"/>
  <c r="J38" i="4"/>
  <c r="J36" i="4"/>
  <c r="J34" i="4"/>
  <c r="J33" i="4"/>
  <c r="J31" i="4"/>
  <c r="J29" i="4"/>
  <c r="J27" i="4"/>
  <c r="J26" i="4"/>
  <c r="J24" i="4"/>
  <c r="J23" i="4"/>
  <c r="J21" i="4"/>
  <c r="J20" i="4"/>
  <c r="J19" i="4"/>
  <c r="J18" i="4"/>
  <c r="J17" i="4"/>
  <c r="J16" i="4"/>
  <c r="J14" i="4"/>
  <c r="J13" i="4"/>
  <c r="I12" i="4"/>
  <c r="I160" i="4" s="1"/>
  <c r="J12" i="4"/>
  <c r="K158" i="4"/>
  <c r="K157" i="4"/>
  <c r="K149" i="4"/>
  <c r="K102" i="4"/>
  <c r="K92" i="4"/>
  <c r="K85" i="4"/>
  <c r="K74" i="4"/>
  <c r="K73" i="4"/>
  <c r="K72" i="4"/>
  <c r="K64" i="4"/>
  <c r="K54" i="4"/>
  <c r="K43" i="4"/>
  <c r="K40" i="4"/>
  <c r="K37" i="4"/>
  <c r="K35" i="4"/>
  <c r="K32" i="4"/>
  <c r="K30" i="4"/>
  <c r="K28" i="4"/>
  <c r="K25" i="4"/>
  <c r="K22" i="4"/>
  <c r="K15" i="4"/>
  <c r="K11" i="4"/>
  <c r="K160" i="4" s="1"/>
  <c r="J62" i="4" l="1"/>
  <c r="J61" i="4"/>
  <c r="J59" i="4"/>
  <c r="I74" i="4" l="1"/>
  <c r="J74" i="4"/>
  <c r="J58" i="4"/>
  <c r="I51" i="4"/>
  <c r="J51" i="4"/>
  <c r="P43" i="5" l="1"/>
  <c r="P42" i="5"/>
  <c r="P41" i="5"/>
  <c r="P40" i="5"/>
  <c r="AW54" i="5" l="1"/>
  <c r="AW52" i="5"/>
  <c r="AW50" i="5"/>
  <c r="AW48" i="5"/>
  <c r="B89" i="6" l="1"/>
  <c r="D87" i="6"/>
  <c r="B88" i="6" s="1"/>
  <c r="G63" i="6"/>
  <c r="G64" i="6"/>
  <c r="G73" i="6"/>
  <c r="G56" i="6"/>
  <c r="G55" i="6"/>
  <c r="G53" i="6"/>
  <c r="G54" i="6"/>
  <c r="G36" i="6"/>
  <c r="G35" i="6"/>
  <c r="G37" i="6"/>
  <c r="G38" i="6" s="1"/>
  <c r="G34" i="6"/>
  <c r="G16" i="6"/>
  <c r="G7" i="6"/>
  <c r="G13" i="6"/>
  <c r="G52" i="6"/>
  <c r="G51" i="6"/>
  <c r="G50" i="6"/>
  <c r="G49" i="6"/>
  <c r="G48" i="6"/>
  <c r="G47" i="6"/>
  <c r="G46" i="6"/>
  <c r="G45" i="6"/>
  <c r="G44" i="6"/>
  <c r="G43" i="6"/>
  <c r="G33" i="6"/>
  <c r="G32" i="6"/>
  <c r="G31" i="6"/>
  <c r="B87" i="6"/>
  <c r="G30" i="6"/>
  <c r="G29" i="6"/>
  <c r="D85" i="6"/>
  <c r="G28" i="6"/>
  <c r="D84" i="6"/>
  <c r="G27" i="6"/>
  <c r="D83" i="6"/>
  <c r="G26" i="6"/>
  <c r="D82" i="6"/>
  <c r="G25" i="6"/>
  <c r="G24" i="6"/>
  <c r="G72" i="6"/>
  <c r="G15" i="6"/>
  <c r="G71" i="6"/>
  <c r="G14" i="6"/>
  <c r="G70" i="6"/>
  <c r="G6" i="6"/>
  <c r="G17" i="6" s="1"/>
  <c r="G69" i="6"/>
  <c r="G12" i="6"/>
  <c r="G68" i="6"/>
  <c r="G11" i="6"/>
  <c r="G67" i="6"/>
  <c r="G10" i="6"/>
  <c r="G66" i="6"/>
  <c r="G9" i="6"/>
  <c r="G65" i="6"/>
  <c r="G8" i="6"/>
  <c r="G62" i="6"/>
  <c r="G5" i="6"/>
  <c r="G4" i="6"/>
  <c r="G74" i="6" l="1"/>
  <c r="G75" i="6" s="1"/>
  <c r="G20" i="6"/>
  <c r="CK20" i="5"/>
  <c r="CL19" i="5"/>
  <c r="CK16" i="5"/>
  <c r="CK15" i="5"/>
  <c r="CK12" i="5"/>
  <c r="AP33" i="5"/>
  <c r="AL33" i="5"/>
  <c r="AC33" i="5"/>
  <c r="U33" i="5"/>
  <c r="P33" i="5"/>
  <c r="AW37" i="5"/>
  <c r="G19" i="6" l="1"/>
  <c r="AW35" i="5"/>
  <c r="AW33" i="5" s="1"/>
  <c r="BC33" i="5" s="1"/>
  <c r="AP14" i="5"/>
  <c r="AP12" i="5" s="1"/>
  <c r="AL14" i="5"/>
  <c r="AL12" i="5" s="1"/>
  <c r="AC14" i="5"/>
  <c r="AC12" i="5" s="1"/>
  <c r="U14" i="5"/>
  <c r="U12" i="5" s="1"/>
  <c r="P14" i="5"/>
  <c r="P12" i="5" s="1"/>
  <c r="AW30" i="5"/>
  <c r="AW28" i="5"/>
  <c r="AW26" i="5"/>
  <c r="AW24" i="5"/>
  <c r="AW22" i="5"/>
  <c r="AW20" i="5"/>
  <c r="K28" i="3"/>
  <c r="M27" i="3"/>
  <c r="K27" i="3"/>
  <c r="M23" i="3"/>
  <c r="M24" i="3"/>
  <c r="M25" i="3"/>
  <c r="M22" i="3"/>
  <c r="P15" i="3"/>
  <c r="P14" i="3"/>
  <c r="P6" i="3"/>
  <c r="P7" i="3"/>
  <c r="P8" i="3"/>
  <c r="P9" i="3"/>
  <c r="P10" i="3"/>
  <c r="P11" i="3"/>
  <c r="P12" i="3"/>
  <c r="P13" i="3"/>
  <c r="P5" i="3"/>
  <c r="AW18" i="5"/>
  <c r="AW16" i="5" l="1"/>
  <c r="AW14" i="5" s="1"/>
  <c r="BC14" i="5" l="1"/>
  <c r="BC12" i="5" s="1"/>
  <c r="AW12" i="5"/>
  <c r="F48" i="3"/>
  <c r="G47" i="3" l="1"/>
  <c r="G39" i="3"/>
  <c r="G40" i="3"/>
  <c r="G41" i="3"/>
  <c r="G42" i="3"/>
  <c r="G43" i="3"/>
  <c r="G44" i="3"/>
  <c r="G38" i="3"/>
  <c r="G46" i="3"/>
  <c r="G45" i="3"/>
  <c r="G22" i="3"/>
  <c r="G23" i="3"/>
  <c r="G24" i="3"/>
  <c r="G25" i="3"/>
  <c r="G26" i="3"/>
  <c r="G27" i="3"/>
  <c r="G28" i="3"/>
  <c r="G29" i="3"/>
  <c r="G30" i="3"/>
  <c r="G21" i="3"/>
  <c r="G5" i="3"/>
  <c r="G32" i="3" l="1"/>
  <c r="G49" i="3"/>
  <c r="G50" i="3" s="1"/>
  <c r="G33" i="3"/>
  <c r="G34" i="3" s="1"/>
  <c r="I5" i="3"/>
  <c r="I6" i="3"/>
  <c r="I7" i="3"/>
  <c r="I8" i="3"/>
  <c r="I9" i="3"/>
  <c r="I10" i="3"/>
  <c r="I11" i="3"/>
  <c r="I12" i="3"/>
  <c r="I13" i="3"/>
  <c r="G6" i="3"/>
  <c r="G7" i="3"/>
  <c r="G8" i="3"/>
  <c r="G9" i="3"/>
  <c r="G10" i="3"/>
  <c r="G11" i="3"/>
  <c r="G12" i="3"/>
  <c r="G13" i="3"/>
  <c r="I4" i="3"/>
  <c r="G4" i="3"/>
  <c r="I14" i="3" l="1"/>
  <c r="I17" i="3" s="1"/>
  <c r="G14" i="3"/>
  <c r="I16" i="3"/>
  <c r="G16" i="3" l="1"/>
  <c r="G17" i="3"/>
  <c r="J60" i="4"/>
  <c r="J57" i="4"/>
  <c r="J56" i="4"/>
  <c r="J55" i="4"/>
  <c r="K51" i="4"/>
  <c r="J160" i="4" l="1"/>
</calcChain>
</file>

<file path=xl/sharedStrings.xml><?xml version="1.0" encoding="utf-8"?>
<sst xmlns="http://schemas.openxmlformats.org/spreadsheetml/2006/main" count="1071" uniqueCount="417">
  <si>
    <t>№</t>
  </si>
  <si>
    <t>Наименование работ, затрат</t>
  </si>
  <si>
    <t>Кол-во</t>
  </si>
  <si>
    <t>Цена за ед.изм., руб.</t>
  </si>
  <si>
    <t>матер.</t>
  </si>
  <si>
    <t>работа</t>
  </si>
  <si>
    <t>Общая стоимость, руб.</t>
  </si>
  <si>
    <t>матер. по проекту</t>
  </si>
  <si>
    <t>м</t>
  </si>
  <si>
    <t>Ед. изм.</t>
  </si>
  <si>
    <t>шт</t>
  </si>
  <si>
    <t>кг</t>
  </si>
  <si>
    <t>1.1</t>
  </si>
  <si>
    <t>1.2</t>
  </si>
  <si>
    <t>2.1</t>
  </si>
  <si>
    <t>2.2</t>
  </si>
  <si>
    <t>3.1</t>
  </si>
  <si>
    <t>3.2</t>
  </si>
  <si>
    <t>22.2</t>
  </si>
  <si>
    <t>Завод изготовитель</t>
  </si>
  <si>
    <t>Срок поставки</t>
  </si>
  <si>
    <t>Прим.</t>
  </si>
  <si>
    <t>Поставка материала</t>
  </si>
  <si>
    <t>ИТОГО по разделу</t>
  </si>
  <si>
    <t>к-т</t>
  </si>
  <si>
    <t>матер. аналоги</t>
  </si>
  <si>
    <t>Подрядчик</t>
  </si>
  <si>
    <t>Главный инженер                                                                  __________________Тришин С.А.</t>
  </si>
  <si>
    <t>Начальник ПТО                                                                     __________________Левин С.Н.</t>
  </si>
  <si>
    <t>Прокладка регистров 4-х трубных д.159 мм</t>
  </si>
  <si>
    <t>Крепления</t>
  </si>
  <si>
    <t>Крепления для трубопроводов</t>
  </si>
  <si>
    <t>Трубопроводы из стальных электросварных труб наружный д. 89*2,8 мм</t>
  </si>
  <si>
    <t>Прокладка трубопроводов отопления из стальных электросварных труб диаметром: 80 мм</t>
  </si>
  <si>
    <t>Трубопроводы из стальных электросварных труб для отопления д. 76*2,8 мм</t>
  </si>
  <si>
    <t>Трубопроводы из стальных электросварных труб для отопления д. 57*2,5мм</t>
  </si>
  <si>
    <t>Прокладка трубопроводов отопления из стальных водогазопроводных неоцинкованных труб диаметром: 40 мм</t>
  </si>
  <si>
    <t>Узлы трубопроводов из стальных водо-газопроводных неоцинкованных труб с гильзами для систем отопления, диаметром 40 мм</t>
  </si>
  <si>
    <t>Прокладка трубопроводов отопления из стальных водогазопроводных неоцинкованных труб диаметром: 32 мм</t>
  </si>
  <si>
    <t>Узлы трубопроводов из стальных водо-газопроводных неоцинкованных труб с гильзами для систем отопления, диаметром 32 мм</t>
  </si>
  <si>
    <t>Кран шаровый 32 мм</t>
  </si>
  <si>
    <t>Прокладка трубопроводов отопления из стальных водогазопроводных неоцинкованных труб диаметром: 25 мм</t>
  </si>
  <si>
    <t>Узлы трубопроводов из стальных водо-газопроводных неоцинкованных труб с гильзами для систем отопления, диаметром 25 мм</t>
  </si>
  <si>
    <t>Прокладка трубопроводов отопления из стальных водогазопроводных неоцинкованных труб диаметром: 20 мм</t>
  </si>
  <si>
    <t>Узлы трубопроводов из стальных водо-газопроводных неоцинкованных труб с гильзами для систем отопления, диаметром 20 мм</t>
  </si>
  <si>
    <t>Клапан запорно-измерительный 20 мм</t>
  </si>
  <si>
    <t>Компенсатор сильфонный осевой 20 мм</t>
  </si>
  <si>
    <t>Прокладка трубопроводов отопления из стальных водогазопроводных неоцинкованных труб диаметром: 15 мм</t>
  </si>
  <si>
    <t>Узлы трубопроводов из стальных водо-газопроводных неоцинкованных труб с гильзами для систем отопления, диаметром 15 мм</t>
  </si>
  <si>
    <t>автоматический воздухоотводчик 15 мм</t>
  </si>
  <si>
    <t>Огрунтовка металлических поверхностей за один раз: грунтовкой ГФ-021</t>
  </si>
  <si>
    <t>Окраска металлических огрунтованных поверхностей: эмалью ПФ-115</t>
  </si>
  <si>
    <t>Изоляция трубопроводов цилиндрами и полуцилиндрами из минеральной ваты на синтетическом связующем</t>
  </si>
  <si>
    <t>Цилиндры теплоизоляционные Isotek Section с покрытием алюминиевой фольгой толщ. 40 мм д. 57 мм</t>
  </si>
  <si>
    <t>Цилиндры теплоизоляционные Isotek Section с покрытием алюминиевой фольгой толщ. 40 мм д. 76 мм</t>
  </si>
  <si>
    <t>Цилиндры теплоизоляционные Isotek Section с покрытием алюминиевой фольгой толщ. 40 мм д. 89 мм</t>
  </si>
  <si>
    <t>Лучевая разводка квартир</t>
  </si>
  <si>
    <t>Труба полимерная 16*2,2</t>
  </si>
  <si>
    <t>Труба гофра 16 мм</t>
  </si>
  <si>
    <t>Труба полимерная 20*2,8</t>
  </si>
  <si>
    <t>Труба гофра 20 мм</t>
  </si>
  <si>
    <t>Радиаторы квартир</t>
  </si>
  <si>
    <t>Установка радиаторов: стальных</t>
  </si>
  <si>
    <t>100кВт</t>
  </si>
  <si>
    <t>радиатор  с ниж. подкл PRADO universal 11-500-1100</t>
  </si>
  <si>
    <t>радиатор  с ниж. подкл PRADO universal 11-500-1200</t>
  </si>
  <si>
    <t>радиатор  с ниж. подкл PRADO universal 11-500-1300</t>
  </si>
  <si>
    <t>радиатор  с ниж. подкл PRADO universal 11-500-1400</t>
  </si>
  <si>
    <t>радиатор  с ниж. подкл PRADO universal 11-500-1500</t>
  </si>
  <si>
    <t>радиатор  с ниж. подкл PRADO universal 11-500-1600</t>
  </si>
  <si>
    <t>радиатор  с ниж. подкл PRADO universal 20-500-1200</t>
  </si>
  <si>
    <t>радиатор  с ниж. подкл PRADO universal 20-500-1400</t>
  </si>
  <si>
    <t>радиатор  с ниж. подкл PRADO universal 20-500-1600</t>
  </si>
  <si>
    <t>радиатор  с ниж. подкл PRADO universal 21-500-700</t>
  </si>
  <si>
    <t>радиатор  с ниж. подкл PRADO universal 21-500-1000</t>
  </si>
  <si>
    <t>радиатор  с ниж. подкл PRADO universal 21-500-1200</t>
  </si>
  <si>
    <t>радиатор  с ниж. подкл PRADO universal 21-500-1300</t>
  </si>
  <si>
    <t>радиатор  с ниж. подкл PRADO universal 21-500-1400</t>
  </si>
  <si>
    <t>радиатор  с ниж. подкл PRADO universal 22-500-700</t>
  </si>
  <si>
    <t>радиатор  с ниж. подкл PRADO universal 22-500-800</t>
  </si>
  <si>
    <t>радиатор  с ниж. подкл PRADO universal 33-500-700</t>
  </si>
  <si>
    <t>радиатор  с ниж. подкл PRADO universal 33-500-800</t>
  </si>
  <si>
    <t>радиатор  с ниж. подкл PRADO universal 33-500-900</t>
  </si>
  <si>
    <t>Установка терморегуляторов радиаторных для системы отопления</t>
  </si>
  <si>
    <t>Терморегуляторы радиаторные</t>
  </si>
  <si>
    <t>Гидравлическое испытание трубопроводов систем отопления, водопровода и горячего водоснабжения диаметром: до 50 мм</t>
  </si>
  <si>
    <t>Гидравлическое испытание трубопроводов систем отопления, водопровода и горячего водоснабжения диаметром: до 100 мм</t>
  </si>
  <si>
    <t>радиатор  с ниж. подкл PRADO universal 11-500-1000</t>
  </si>
  <si>
    <t>4.1</t>
  </si>
  <si>
    <t>4.2</t>
  </si>
  <si>
    <t>5.1</t>
  </si>
  <si>
    <t>5.2</t>
  </si>
  <si>
    <t>6.1</t>
  </si>
  <si>
    <t>7.1</t>
  </si>
  <si>
    <t>8.1</t>
  </si>
  <si>
    <t>8.2</t>
  </si>
  <si>
    <t>9.1</t>
  </si>
  <si>
    <t>10.1</t>
  </si>
  <si>
    <t>10.2</t>
  </si>
  <si>
    <t>13.1</t>
  </si>
  <si>
    <t>13.2</t>
  </si>
  <si>
    <t>14.1</t>
  </si>
  <si>
    <t>14.2</t>
  </si>
  <si>
    <t>14.3</t>
  </si>
  <si>
    <t>14.4</t>
  </si>
  <si>
    <t>14.5</t>
  </si>
  <si>
    <t>14.6</t>
  </si>
  <si>
    <t>15.1</t>
  </si>
  <si>
    <t>15.2</t>
  </si>
  <si>
    <t>15.3</t>
  </si>
  <si>
    <t>20.1</t>
  </si>
  <si>
    <t>20.2</t>
  </si>
  <si>
    <t>20.3</t>
  </si>
  <si>
    <t>21.1</t>
  </si>
  <si>
    <t>21.2</t>
  </si>
  <si>
    <t>21.3</t>
  </si>
  <si>
    <t>21.4</t>
  </si>
  <si>
    <t>22.1</t>
  </si>
  <si>
    <t>22.3</t>
  </si>
  <si>
    <t>22.4</t>
  </si>
  <si>
    <t>22.5</t>
  </si>
  <si>
    <t>23.1</t>
  </si>
  <si>
    <t>23.2</t>
  </si>
  <si>
    <t>24.1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</si>
  <si>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</si>
  <si>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Затраты по квартире студии 1 секция, оси 5-7</t>
  </si>
  <si>
    <t>Шкаф ШКСО 1 вход</t>
  </si>
  <si>
    <t>переходник компрессионный</t>
  </si>
  <si>
    <t>монтажная гильза</t>
  </si>
  <si>
    <t>пластиковый башмак</t>
  </si>
  <si>
    <t>угольник на 90 град.</t>
  </si>
  <si>
    <t>ниппель</t>
  </si>
  <si>
    <t>Н-образник</t>
  </si>
  <si>
    <t>кол-во</t>
  </si>
  <si>
    <t xml:space="preserve">Труба 16 мм </t>
  </si>
  <si>
    <t>Гофра  25 мм</t>
  </si>
  <si>
    <t>SANEXT</t>
  </si>
  <si>
    <t>REHAU</t>
  </si>
  <si>
    <t>цена</t>
  </si>
  <si>
    <t>ст-ть</t>
  </si>
  <si>
    <t>ИТОГО:</t>
  </si>
  <si>
    <t>затраты по 2-х комнатной квартире</t>
  </si>
  <si>
    <t>Шкаф ШКСО 4 выхода</t>
  </si>
  <si>
    <t>затраты по 3-х комнатной квартире</t>
  </si>
  <si>
    <t>Шкаф ШКСО 7 выходов</t>
  </si>
  <si>
    <t>фиксатор</t>
  </si>
  <si>
    <t>Клапан запорно-измерительный 32 мм ASV-M</t>
  </si>
  <si>
    <t>затраты по коридору 1 секция 1 этаж оси 5-11</t>
  </si>
  <si>
    <t>Наименование работ</t>
  </si>
  <si>
    <t>Материалы</t>
  </si>
  <si>
    <t>ОЗП</t>
  </si>
  <si>
    <t>Маш-ны и мех-мы</t>
  </si>
  <si>
    <t>НР</t>
  </si>
  <si>
    <t>Прочие</t>
  </si>
  <si>
    <t>Отопление</t>
  </si>
  <si>
    <t>Стальные трубопро-</t>
  </si>
  <si>
    <t>воды дома</t>
  </si>
  <si>
    <t>Итого</t>
  </si>
  <si>
    <t xml:space="preserve">Лучевая разводка и </t>
  </si>
  <si>
    <t>шкафы отопления</t>
  </si>
  <si>
    <t>затраты по квартире 1-ком.</t>
  </si>
  <si>
    <t>Расчет средней стоимости 1-го погонного метра квартиры</t>
  </si>
  <si>
    <t>студия</t>
  </si>
  <si>
    <t>1-кв</t>
  </si>
  <si>
    <t>2-кв</t>
  </si>
  <si>
    <t>3-кв</t>
  </si>
  <si>
    <t>Итог</t>
  </si>
  <si>
    <t>Ср цена</t>
  </si>
  <si>
    <t>Изоляция стальных</t>
  </si>
  <si>
    <t>трубопроводов</t>
  </si>
  <si>
    <t>Монтаж радиаторов</t>
  </si>
  <si>
    <t>1.3</t>
  </si>
  <si>
    <t>1.4</t>
  </si>
  <si>
    <t>1.5</t>
  </si>
  <si>
    <t>1.6</t>
  </si>
  <si>
    <t>1.7</t>
  </si>
  <si>
    <t>1.8</t>
  </si>
  <si>
    <t>Гидравлические</t>
  </si>
  <si>
    <t>испытания</t>
  </si>
  <si>
    <t>Встроенные помеще-</t>
  </si>
  <si>
    <t>ния</t>
  </si>
  <si>
    <t>Полиция, КСВ</t>
  </si>
  <si>
    <t>Теплоснабжения</t>
  </si>
  <si>
    <t>вентустановок</t>
  </si>
  <si>
    <t>Отопление автосто</t>
  </si>
  <si>
    <t>янки</t>
  </si>
  <si>
    <t>Итого с НДС</t>
  </si>
  <si>
    <t>Отопление жилого</t>
  </si>
  <si>
    <t>дома</t>
  </si>
  <si>
    <t>Теплоснабжение</t>
  </si>
  <si>
    <t>№п/п</t>
  </si>
  <si>
    <t>ХВС</t>
  </si>
  <si>
    <t>Стальные трубопроводы</t>
  </si>
  <si>
    <t xml:space="preserve">Регистр 4-трубный д.159 мм L-1500 </t>
  </si>
  <si>
    <t>Наименование мат-в</t>
  </si>
  <si>
    <t>Цена</t>
  </si>
  <si>
    <t>Стоимость</t>
  </si>
  <si>
    <t xml:space="preserve">Регистр 4-трубный д.89 мм L-1500 </t>
  </si>
  <si>
    <t>Трубопровод  эл.св. труб 89*2,8</t>
  </si>
  <si>
    <t>Труба элсварная 89*2,8</t>
  </si>
  <si>
    <t>1 п.м.</t>
  </si>
  <si>
    <t>(5,952 кг*31 руб)</t>
  </si>
  <si>
    <t>Трубопровод   Ц1п.м.*2,4</t>
  </si>
  <si>
    <t>Трубопровод 76*2,8</t>
  </si>
  <si>
    <t>Труба эл.сварная 76*2,8  1п.м.</t>
  </si>
  <si>
    <t>(5,055*31 руб)</t>
  </si>
  <si>
    <t>Трубопровод 76*2,8  Ц 1п.м.*2,4</t>
  </si>
  <si>
    <t>Трубопровод 57*2,5</t>
  </si>
  <si>
    <t>Труба эл сварная 57*2,5  1п.м.</t>
  </si>
  <si>
    <t>Трубопровод 57*2,5  Ц1 п.м.*2,4</t>
  </si>
  <si>
    <t>Трубопровод ВГП 15 мм</t>
  </si>
  <si>
    <t>Трубопровод ВГП 20 мм</t>
  </si>
  <si>
    <t>Трубопровод ВГП 25 мм</t>
  </si>
  <si>
    <t>1.9</t>
  </si>
  <si>
    <t>Трубопровод ВГП 32 мм</t>
  </si>
  <si>
    <t>1.10</t>
  </si>
  <si>
    <t>Трубопровод ВГП 40 мм</t>
  </si>
  <si>
    <t>Лучевая разводка</t>
  </si>
  <si>
    <t>угольник на 90 град. (фиксатор 16)</t>
  </si>
  <si>
    <t>Труба стабил санекст 16*2,2</t>
  </si>
  <si>
    <t>Труба гофра 25 мм</t>
  </si>
  <si>
    <t>Ниппель</t>
  </si>
  <si>
    <t>фиксатор поворота</t>
  </si>
  <si>
    <t>переходник с вн р 1/2</t>
  </si>
  <si>
    <t>переходник с нр р 1/2</t>
  </si>
  <si>
    <t xml:space="preserve">Дюбель крюк 1-ный </t>
  </si>
  <si>
    <t>фиксатор поворота трубы</t>
  </si>
  <si>
    <t>Дюбель-крюк</t>
  </si>
  <si>
    <t>Шкаф ШКСО 4 вход</t>
  </si>
  <si>
    <t>ХВС жилого дома</t>
  </si>
  <si>
    <t>2.1.1</t>
  </si>
  <si>
    <t xml:space="preserve">Водомерные узлы </t>
  </si>
  <si>
    <t>вводов дома</t>
  </si>
  <si>
    <t>2.1.2</t>
  </si>
  <si>
    <t>Водомер квартиры</t>
  </si>
  <si>
    <t>2.1.3</t>
  </si>
  <si>
    <t>Монтаж трубопро-</t>
  </si>
  <si>
    <t>водов</t>
  </si>
  <si>
    <t>2.1.4</t>
  </si>
  <si>
    <t>Сборка трубопро-</t>
  </si>
  <si>
    <t>Регистр 4-х трубный 1100мм д.159 мм</t>
  </si>
  <si>
    <t>Регистр 4-х трубный 1200мм д.159 мм</t>
  </si>
  <si>
    <t>Прокладкарегистр 4-х трубный  д.133 мм</t>
  </si>
  <si>
    <t>Регистр 4-х трубный 1100мм д.133 мм</t>
  </si>
  <si>
    <t>Регистр 4-х трубный 1000мм д.133 мм</t>
  </si>
  <si>
    <t>2.3</t>
  </si>
  <si>
    <t>3</t>
  </si>
  <si>
    <t>Монтаж запорных клапанов к регистрам отопления</t>
  </si>
  <si>
    <t>Клапан прямой RLV-П 15 мм</t>
  </si>
  <si>
    <t>Клапан прямой RA-N-П 15 мм</t>
  </si>
  <si>
    <t>Крепления для трубопроводов 89 мм</t>
  </si>
  <si>
    <t>Крепления для трубопроводов 76 мм</t>
  </si>
  <si>
    <t>Прокладка трубопроводов отопления из стальных электросварных труб диаметром: 57 мм</t>
  </si>
  <si>
    <t>Установка вентилей шаровых на трубопроводах из стальных труб диаметром: до 100 мм</t>
  </si>
  <si>
    <t>5</t>
  </si>
  <si>
    <t xml:space="preserve">Фланец 1 80-16 </t>
  </si>
  <si>
    <t>6</t>
  </si>
  <si>
    <t>Монтаж воздухоотводчиков</t>
  </si>
  <si>
    <t>Автоматический воздухоотводчик 15 мм</t>
  </si>
  <si>
    <t>7</t>
  </si>
  <si>
    <t>Монтаж кранов спускных</t>
  </si>
  <si>
    <t>8</t>
  </si>
  <si>
    <t>Кран шаровый полнопроходной тип BVR 15 мм</t>
  </si>
  <si>
    <t>Прокладка трубопроводов отопления из стальных электросварных труб диаметром: 76 мм</t>
  </si>
  <si>
    <t>9</t>
  </si>
  <si>
    <t>Магистрали подвала и стояки</t>
  </si>
  <si>
    <t>Установка сильфонных компенсаторов с несъемным кожухом диаметром труб: 70 мм</t>
  </si>
  <si>
    <t>Компенсатор сильфонный осевой 65 мм</t>
  </si>
  <si>
    <t xml:space="preserve">Регулятор перепада давленияASV-PV 32мм </t>
  </si>
  <si>
    <t>10</t>
  </si>
  <si>
    <t>11.1</t>
  </si>
  <si>
    <t>11.2</t>
  </si>
  <si>
    <t>12.1</t>
  </si>
  <si>
    <t>12.2</t>
  </si>
  <si>
    <t>12.3</t>
  </si>
  <si>
    <t>12.4</t>
  </si>
  <si>
    <t>12.5</t>
  </si>
  <si>
    <t>регулятор перепада давления ASV-PV 25 мм</t>
  </si>
  <si>
    <t>регулятор перепада давления ASV-PV 20 мм</t>
  </si>
  <si>
    <t>Кран шаровый 15 мм тип BVR</t>
  </si>
  <si>
    <t>Регулятор перепада давления ASV-PV 15 мм</t>
  </si>
  <si>
    <t xml:space="preserve">Вентиль термостатический прямой 15 мм RA-N-П </t>
  </si>
  <si>
    <t>Клапан запорный прямой 15 мм RLV-П</t>
  </si>
  <si>
    <t>м3</t>
  </si>
  <si>
    <t>Цилиндры теплоизоляционные Isotek Section с покрытием алюминиевой фольгой толщ. 30 мм д. 21 мм</t>
  </si>
  <si>
    <t>Цилиндры теплоизоляционные Isotek Section с покрытием алюминиевой фольгой толщ. 30 мм д. 28 мм</t>
  </si>
  <si>
    <t>Цилиндры теплоизоляционные Isotek Section с покрытием алюминиевой фольгой толщ. 30 мм д.35 мм</t>
  </si>
  <si>
    <t>Цилиндры теплоизоляционные Isotek Section с покрытием алюминиевой фольгой толщ. 30 мм д. 42 мм</t>
  </si>
  <si>
    <t>Цилиндры теплоизоляционные Isotek Section с покрытием алюминиевой фольгой толщ.40 мм д. 48 мм</t>
  </si>
  <si>
    <t>Прокладка трубопроводов из гибких полиэтиленовых труб в гофре диаметр труб: 16-20 мм</t>
  </si>
  <si>
    <t>Тройник равнопроходный д.16</t>
  </si>
  <si>
    <t>Надвижная гильза д.16</t>
  </si>
  <si>
    <t>15.5</t>
  </si>
  <si>
    <t>15.6</t>
  </si>
  <si>
    <t>15.7</t>
  </si>
  <si>
    <t>18.1</t>
  </si>
  <si>
    <t>18.2</t>
  </si>
  <si>
    <t>18.3</t>
  </si>
  <si>
    <t>18.4</t>
  </si>
  <si>
    <t>18.5</t>
  </si>
  <si>
    <t>18.6</t>
  </si>
  <si>
    <t>18.7</t>
  </si>
  <si>
    <t>18.8</t>
  </si>
  <si>
    <t>19.1</t>
  </si>
  <si>
    <t>19.2</t>
  </si>
  <si>
    <t>19.3</t>
  </si>
  <si>
    <t>19.4</t>
  </si>
  <si>
    <t>19.5</t>
  </si>
  <si>
    <t>19.6</t>
  </si>
  <si>
    <t>Монтаж коллекторных групп на 11 и12 отводов</t>
  </si>
  <si>
    <t>Коллекторная группа д.32 серия 20 Кантерм на 11 отводов</t>
  </si>
  <si>
    <t>Коллекторная группа д.32 серия 20 Кантерм на 12 отводов</t>
  </si>
  <si>
    <t>21</t>
  </si>
  <si>
    <t>12.6</t>
  </si>
  <si>
    <t>Фильтр сетчатый 32 мм</t>
  </si>
  <si>
    <t>фильтр сетчатый 15 мм</t>
  </si>
  <si>
    <t xml:space="preserve">шт </t>
  </si>
  <si>
    <t>Квартирный тепловой счетчик 15 мм</t>
  </si>
  <si>
    <t>Тройник с воздуховыпуском R5541</t>
  </si>
  <si>
    <t>радиатор  с бок. подкл PURMO 30-500-900</t>
  </si>
  <si>
    <t>радиатор  с бок. подкл PRADO classik 11-500-800</t>
  </si>
  <si>
    <t>радиатор  с бок. подкл PRADO classik 11-500-1200</t>
  </si>
  <si>
    <t>радиатор  с бок. подкл PRADO classik 11-500-1500</t>
  </si>
  <si>
    <t>радиатор  с бок. подкл PRADO classik  21-500-1000</t>
  </si>
  <si>
    <t>радиатор  с бок. подкл PRADO classik  21-500-1200</t>
  </si>
  <si>
    <t>радиатор  с бок. подкл PRADO classik  22-500-500</t>
  </si>
  <si>
    <t>радиатор  с бок. подкл PRADO classik  22-500-1000</t>
  </si>
  <si>
    <t>радиатор  с бок. подкл PRADO classic  22-500-1100</t>
  </si>
  <si>
    <t>радиатор  с бок. подкл PRADO classik  22-500-1200</t>
  </si>
  <si>
    <t>радиатор  с бок. подкл PRADO classik 22-500-1300</t>
  </si>
  <si>
    <t>радиатор  с бок. подкл PRADO classik 22-500-1400</t>
  </si>
  <si>
    <t>радиатор  с бок. подкл PRADO classik  33-500-1000</t>
  </si>
  <si>
    <t>радиатор  с бок. подкл PRADO classik 33-500-1100</t>
  </si>
  <si>
    <t>радиатор  с ниж. подкл PRADO universal 10-500-900</t>
  </si>
  <si>
    <t>радиатор  с ниж. подкл PRADO universal 10-500-1200</t>
  </si>
  <si>
    <t>радиатор  с ниж. подкл PRADO universal 10-500-1300</t>
  </si>
  <si>
    <t>радиатор  с ниж. подкл PRADO universal 10-500-1400</t>
  </si>
  <si>
    <t>радиатор  с ниж. подкл PRADO universal 10-500-1500</t>
  </si>
  <si>
    <t>радиатор  с ниж. подкл PRADO universal 10-500-1600</t>
  </si>
  <si>
    <t>радиатор  с ниж. подкл PRADO universal 21-500-500</t>
  </si>
  <si>
    <t>радиатор  с ниж. подкл PRADO universal 21-500-800</t>
  </si>
  <si>
    <t>радиатор  с ниж. подкл PRADO universal 22-500-600</t>
  </si>
  <si>
    <t>радиатор  с ниж. подкл PRADO universal 33-500-500</t>
  </si>
  <si>
    <t>радиатор  с ниж. подкл PRADO universal 33-500-600</t>
  </si>
  <si>
    <t>Установка вентилей запорных</t>
  </si>
  <si>
    <t>вентиль запорный прямой RLV-KD-KVS-П</t>
  </si>
  <si>
    <t>Термостатический элемент RA2990</t>
  </si>
  <si>
    <t>in</t>
  </si>
  <si>
    <t>вентиль прямой RLV-П 15 мм</t>
  </si>
  <si>
    <t>вентиль термостатический 15 мм</t>
  </si>
  <si>
    <t>блокировочное кольцо для клапана RA-N</t>
  </si>
  <si>
    <t xml:space="preserve">Ориентировочный перечень и объем работ необходимый для производства работ на объекте  Кудрово
ЖИЛОЙ ДОМ 
</t>
  </si>
  <si>
    <t>радиатор  с бок. подкл PRADO classik  21-500-1100</t>
  </si>
  <si>
    <t>Вентиль шаровый фланцевый 80 мм JIP-FF 16</t>
  </si>
  <si>
    <t>Кран шаровый 15 мм для подключения 2-го датчика температуры</t>
  </si>
  <si>
    <t>Сборка щита этажного распределительного тепла</t>
  </si>
  <si>
    <t>Кран шаровый 15 мм с накидной гайкой и ниппелем</t>
  </si>
  <si>
    <t>Ручной балансировочный клапан 15 мм USV-I</t>
  </si>
  <si>
    <t>Кран шаровый 20 мм 065В8207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</si>
  <si>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</si>
  <si>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</si>
  <si>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</si>
  <si>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</si>
  <si>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</si>
  <si>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</si>
  <si>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</si>
  <si>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</si>
  <si>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</si>
  <si>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</si>
  <si>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</si>
  <si>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</si>
  <si>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</si>
  <si>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</si>
  <si>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</si>
  <si>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</si>
  <si>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</si>
  <si>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</si>
  <si>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</si>
  <si>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</si>
  <si>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</si>
  <si>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</si>
  <si>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22.28</t>
  </si>
  <si>
    <t>22.29</t>
  </si>
  <si>
    <t>22.30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</si>
  <si>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</si>
  <si>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</si>
  <si>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</si>
  <si>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</si>
  <si>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</si>
  <si>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</si>
  <si>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</si>
  <si>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</si>
  <si>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</si>
  <si>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</si>
  <si>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</si>
  <si>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</si>
  <si>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</si>
  <si>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22.44</t>
  </si>
  <si>
    <t>22.45</t>
  </si>
  <si>
    <t>22.46</t>
  </si>
  <si>
    <t>24</t>
  </si>
  <si>
    <t>24.2</t>
  </si>
  <si>
    <t>24.3</t>
  </si>
  <si>
    <t>24.4</t>
  </si>
  <si>
    <t>*</t>
  </si>
  <si>
    <t>Начальник СДО                                                                     __________________Вознесенская Л.И.</t>
  </si>
  <si>
    <t>**</t>
  </si>
  <si>
    <t>***</t>
  </si>
  <si>
    <t>12.7</t>
  </si>
  <si>
    <t>14.7</t>
  </si>
  <si>
    <t>14.8</t>
  </si>
  <si>
    <t>14.9</t>
  </si>
  <si>
    <t>15.4</t>
  </si>
  <si>
    <t>Пробивка отверстий в стенах и перекрытиях с их последующей заделкой негорючими материалами. для прохода кабелей.</t>
  </si>
  <si>
    <t>шт.</t>
  </si>
  <si>
    <t>собственные силы Подрядчика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</si>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</sst>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4" fillId="7" borderId="12" xfId="0" applyNumberFormat="1" applyFont="1" applyFill="1" applyBorder="1" applyAlignment="1">
      <alignment horizontal="center" vertical="center" wrapText="1"/>
    </xf>
    <xf numFmtId="4" fontId="4" fillId="7" borderId="4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0" xfId="0" applyFont="1"/>
    <xf numFmtId="0" fontId="13" fillId="0" borderId="0" xfId="0" applyFont="1"/>
    <xf numFmtId="2" fontId="1" fillId="0" borderId="0" xfId="0" applyNumberFormat="1" applyFont="1"/>
    <xf numFmtId="0" fontId="0" fillId="2" borderId="0" xfId="0" applyFill="1"/>
    <xf numFmtId="0" fontId="5" fillId="0" borderId="13" xfId="0" applyFont="1" applyBorder="1" applyAlignment="1">
      <alignment horizontal="left" vertical="center" wrapText="1"/>
    </xf>
    <xf numFmtId="1" fontId="1" fillId="0" borderId="0" xfId="0" applyNumberFormat="1" applyFont="1"/>
    <xf numFmtId="0" fontId="2" fillId="0" borderId="0" xfId="0" applyFont="1"/>
    <xf numFmtId="0" fontId="4" fillId="0" borderId="0" xfId="0" applyFont="1"/>
    <xf numFmtId="49" fontId="2" fillId="0" borderId="35" xfId="0" applyNumberFormat="1" applyFont="1" applyBorder="1"/>
    <xf numFmtId="0" fontId="2" fillId="0" borderId="2" xfId="0" applyFont="1" applyBorder="1"/>
    <xf numFmtId="0" fontId="2" fillId="0" borderId="33" xfId="0" applyFont="1" applyBorder="1"/>
    <xf numFmtId="0" fontId="2" fillId="0" borderId="21" xfId="0" applyFont="1" applyBorder="1"/>
    <xf numFmtId="0" fontId="2" fillId="0" borderId="34" xfId="0" applyFont="1" applyBorder="1"/>
    <xf numFmtId="49" fontId="2" fillId="0" borderId="0" xfId="0" applyNumberFormat="1" applyFont="1"/>
    <xf numFmtId="0" fontId="2" fillId="0" borderId="36" xfId="0" applyFont="1" applyBorder="1"/>
    <xf numFmtId="0" fontId="2" fillId="0" borderId="0" xfId="0" applyFont="1" applyBorder="1"/>
    <xf numFmtId="0" fontId="2" fillId="0" borderId="37" xfId="0" applyFont="1" applyBorder="1"/>
    <xf numFmtId="49" fontId="2" fillId="0" borderId="30" xfId="0" applyNumberFormat="1" applyFont="1" applyBorder="1"/>
    <xf numFmtId="49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49" fontId="4" fillId="0" borderId="0" xfId="0" applyNumberFormat="1" applyFont="1"/>
    <xf numFmtId="49" fontId="2" fillId="0" borderId="2" xfId="0" applyNumberFormat="1" applyFont="1" applyBorder="1"/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29" xfId="0" applyFont="1" applyBorder="1"/>
    <xf numFmtId="0" fontId="4" fillId="0" borderId="28" xfId="0" applyFont="1" applyBorder="1"/>
    <xf numFmtId="0" fontId="9" fillId="0" borderId="0" xfId="0" applyFont="1"/>
    <xf numFmtId="49" fontId="0" fillId="0" borderId="0" xfId="0" applyNumberFormat="1"/>
    <xf numFmtId="49" fontId="15" fillId="0" borderId="0" xfId="0" applyNumberFormat="1" applyFont="1" applyAlignment="1">
      <alignment horizontal="right"/>
    </xf>
    <xf numFmtId="0" fontId="16" fillId="0" borderId="0" xfId="0" applyFont="1"/>
    <xf numFmtId="0" fontId="0" fillId="0" borderId="3" xfId="0" applyBorder="1"/>
    <xf numFmtId="0" fontId="0" fillId="0" borderId="29" xfId="0" applyBorder="1"/>
    <xf numFmtId="0" fontId="0" fillId="0" borderId="28" xfId="0" applyBorder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49" fontId="0" fillId="0" borderId="35" xfId="0" applyNumberFormat="1" applyBorder="1"/>
    <xf numFmtId="49" fontId="0" fillId="0" borderId="2" xfId="0" applyNumberFormat="1" applyBorder="1"/>
    <xf numFmtId="0" fontId="0" fillId="0" borderId="33" xfId="0" applyBorder="1"/>
    <xf numFmtId="0" fontId="0" fillId="0" borderId="21" xfId="0" applyBorder="1"/>
    <xf numFmtId="0" fontId="0" fillId="0" borderId="34" xfId="0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" fontId="4" fillId="6" borderId="4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2" fillId="5" borderId="23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7" borderId="6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7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4" fontId="4" fillId="7" borderId="5" xfId="0" applyNumberFormat="1" applyFont="1" applyFill="1" applyBorder="1" applyAlignment="1">
      <alignment horizontal="center" vertical="center" wrapText="1"/>
    </xf>
    <xf numFmtId="4" fontId="4" fillId="5" borderId="40" xfId="0" applyNumberFormat="1" applyFont="1" applyFill="1" applyBorder="1" applyAlignment="1">
      <alignment horizontal="center" vertical="center" wrapText="1"/>
    </xf>
    <xf numFmtId="4" fontId="4" fillId="5" borderId="41" xfId="0" applyNumberFormat="1" applyFont="1" applyFill="1" applyBorder="1" applyAlignment="1">
      <alignment horizontal="center" vertical="center" wrapText="1"/>
    </xf>
    <xf numFmtId="4" fontId="2" fillId="5" borderId="41" xfId="0" applyNumberFormat="1" applyFont="1" applyFill="1" applyBorder="1" applyAlignment="1">
      <alignment horizontal="center" vertical="center" wrapText="1"/>
    </xf>
    <xf numFmtId="4" fontId="4" fillId="7" borderId="42" xfId="0" applyNumberFormat="1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5" borderId="40" xfId="0" applyNumberFormat="1" applyFont="1" applyFill="1" applyBorder="1" applyAlignment="1">
      <alignment horizontal="center" vertical="center" wrapText="1"/>
    </xf>
    <xf numFmtId="4" fontId="2" fillId="4" borderId="42" xfId="0" applyNumberFormat="1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center"/>
    </xf>
    <xf numFmtId="0" fontId="1" fillId="0" borderId="3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2"/>
  <sheetViews>
    <sheetView tabSelected="1" topLeftCell="A154" zoomScale="115" zoomScaleNormal="115" workbookViewId="0">
      <selection activeCell="B1" sqref="A1:O172"/>
    </sheetView>
  </sheetViews>
  <sheetFormatPr defaultRowHeight="15" outlineLevelCol="1" x14ac:dyDescent="0.25"/>
  <cols>
    <col min="1" max="1" width="6" style="2" customWidth="1"/>
    <col min="2" max="2" width="35.140625" style="2" customWidth="1"/>
    <col min="3" max="3" width="5.140625" style="2" customWidth="1"/>
    <col min="4" max="4" width="9.140625" style="2"/>
    <col min="5" max="5" width="11.140625" style="1" customWidth="1"/>
    <col min="6" max="6" width="11.140625" style="1" hidden="1" customWidth="1" outlineLevel="1"/>
    <col min="7" max="7" width="11.140625" style="1" customWidth="1" collapsed="1"/>
    <col min="8" max="8" width="11.140625" style="1" customWidth="1"/>
    <col min="9" max="11" width="16.7109375" style="1" customWidth="1"/>
    <col min="12" max="12" width="13.28515625" style="2" customWidth="1"/>
    <col min="13" max="13" width="14.42578125" style="2" customWidth="1"/>
    <col min="14" max="14" width="10.140625" style="2" customWidth="1"/>
    <col min="15" max="15" width="16.28515625" style="2" customWidth="1"/>
    <col min="16" max="16384" width="9.140625" style="2"/>
  </cols>
  <sheetData>
    <row r="1" spans="1:15" x14ac:dyDescent="0.25">
      <c r="J1" s="144" t="s">
        <v>416</v>
      </c>
      <c r="K1" s="145"/>
      <c r="L1" s="145"/>
      <c r="M1" s="145"/>
      <c r="N1" s="145"/>
      <c r="O1" s="145"/>
    </row>
    <row r="2" spans="1:15" x14ac:dyDescent="0.25">
      <c r="J2" s="24"/>
      <c r="K2" s="25"/>
      <c r="L2" s="25"/>
      <c r="M2" s="25"/>
      <c r="N2" s="25"/>
      <c r="O2" s="25"/>
    </row>
    <row r="3" spans="1:15" x14ac:dyDescent="0.25">
      <c r="J3" s="24"/>
      <c r="K3" s="25"/>
      <c r="L3" s="25"/>
      <c r="M3" s="25"/>
      <c r="N3" s="25"/>
      <c r="O3" s="25"/>
    </row>
    <row r="4" spans="1:15" x14ac:dyDescent="0.25">
      <c r="J4" s="24"/>
      <c r="K4" s="25"/>
      <c r="L4" s="25"/>
      <c r="M4" s="25"/>
      <c r="N4" s="25"/>
      <c r="O4" s="25"/>
    </row>
    <row r="6" spans="1:15" ht="50.25" customHeight="1" x14ac:dyDescent="0.25">
      <c r="A6" s="146" t="s">
        <v>351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5" ht="15.75" thickBot="1" x14ac:dyDescent="0.3"/>
    <row r="8" spans="1:15" s="1" customFormat="1" ht="15.75" thickBot="1" x14ac:dyDescent="0.3">
      <c r="A8" s="147" t="s">
        <v>0</v>
      </c>
      <c r="B8" s="147" t="s">
        <v>1</v>
      </c>
      <c r="C8" s="147" t="s">
        <v>9</v>
      </c>
      <c r="D8" s="149" t="s">
        <v>2</v>
      </c>
      <c r="E8" s="151" t="s">
        <v>3</v>
      </c>
      <c r="F8" s="152"/>
      <c r="G8" s="153"/>
      <c r="H8" s="154"/>
      <c r="I8" s="151" t="s">
        <v>6</v>
      </c>
      <c r="J8" s="153"/>
      <c r="K8" s="154"/>
      <c r="L8" s="155" t="s">
        <v>22</v>
      </c>
      <c r="M8" s="141" t="s">
        <v>19</v>
      </c>
      <c r="N8" s="141" t="s">
        <v>20</v>
      </c>
      <c r="O8" s="141" t="s">
        <v>21</v>
      </c>
    </row>
    <row r="9" spans="1:15" s="1" customFormat="1" ht="29.25" thickBot="1" x14ac:dyDescent="0.3">
      <c r="A9" s="148"/>
      <c r="B9" s="148"/>
      <c r="C9" s="148"/>
      <c r="D9" s="150"/>
      <c r="E9" s="21" t="s">
        <v>7</v>
      </c>
      <c r="F9" s="21"/>
      <c r="G9" s="23" t="s">
        <v>25</v>
      </c>
      <c r="H9" s="21" t="s">
        <v>5</v>
      </c>
      <c r="I9" s="21" t="s">
        <v>4</v>
      </c>
      <c r="J9" s="23" t="s">
        <v>25</v>
      </c>
      <c r="K9" s="21" t="s">
        <v>5</v>
      </c>
      <c r="L9" s="156"/>
      <c r="M9" s="142"/>
      <c r="N9" s="142"/>
      <c r="O9" s="142"/>
    </row>
    <row r="10" spans="1:15" ht="17.25" customHeight="1" thickBot="1" x14ac:dyDescent="0.3">
      <c r="A10" s="10"/>
      <c r="B10" s="143" t="s">
        <v>265</v>
      </c>
      <c r="C10" s="143"/>
      <c r="D10" s="143"/>
      <c r="E10" s="143"/>
      <c r="F10" s="58"/>
      <c r="G10" s="48"/>
      <c r="H10" s="48"/>
      <c r="I10" s="48"/>
      <c r="J10" s="48"/>
      <c r="K10" s="49"/>
      <c r="L10" s="10"/>
      <c r="M10" s="4"/>
      <c r="N10" s="4"/>
      <c r="O10" s="5"/>
    </row>
    <row r="11" spans="1:15" ht="28.5" x14ac:dyDescent="0.25">
      <c r="A11" s="105">
        <v>1</v>
      </c>
      <c r="B11" s="106" t="s">
        <v>29</v>
      </c>
      <c r="C11" s="105" t="s">
        <v>10</v>
      </c>
      <c r="D11" s="35">
        <v>2</v>
      </c>
      <c r="E11" s="14"/>
      <c r="F11" s="15"/>
      <c r="G11" s="15"/>
      <c r="H11" s="6" t="s">
        <v>404</v>
      </c>
      <c r="I11" s="14"/>
      <c r="J11" s="15"/>
      <c r="K11" s="127" t="e">
        <f>D11*H11</f>
        <v>#VALUE!</v>
      </c>
      <c r="L11" s="117"/>
      <c r="M11" s="52"/>
      <c r="N11" s="11"/>
      <c r="O11" s="11"/>
    </row>
    <row r="12" spans="1:15" ht="30" x14ac:dyDescent="0.25">
      <c r="A12" s="109" t="s">
        <v>12</v>
      </c>
      <c r="B12" s="22" t="s">
        <v>240</v>
      </c>
      <c r="C12" s="20" t="s">
        <v>10</v>
      </c>
      <c r="D12" s="38">
        <v>1</v>
      </c>
      <c r="E12" s="101" t="s">
        <v>406</v>
      </c>
      <c r="F12" s="9" t="s">
        <v>407</v>
      </c>
      <c r="G12" s="9" t="s">
        <v>407</v>
      </c>
      <c r="H12" s="18"/>
      <c r="I12" s="8" t="e">
        <f>D12*E12</f>
        <v>#VALUE!</v>
      </c>
      <c r="J12" s="9" t="e">
        <f>D12*G12</f>
        <v>#VALUE!</v>
      </c>
      <c r="K12" s="18"/>
      <c r="L12" s="118" t="s">
        <v>26</v>
      </c>
      <c r="M12" s="53"/>
      <c r="N12" s="12"/>
      <c r="O12" s="12"/>
    </row>
    <row r="13" spans="1:15" ht="30" x14ac:dyDescent="0.25">
      <c r="A13" s="109" t="s">
        <v>13</v>
      </c>
      <c r="B13" s="22" t="s">
        <v>241</v>
      </c>
      <c r="C13" s="20" t="s">
        <v>10</v>
      </c>
      <c r="D13" s="38">
        <v>1</v>
      </c>
      <c r="E13" s="101" t="s">
        <v>406</v>
      </c>
      <c r="F13" s="9"/>
      <c r="G13" s="9" t="s">
        <v>407</v>
      </c>
      <c r="H13" s="18"/>
      <c r="I13" s="8" t="e">
        <f t="shared" ref="I13:I14" si="0">D13*E13</f>
        <v>#VALUE!</v>
      </c>
      <c r="J13" s="9" t="e">
        <f t="shared" ref="J13:J14" si="1">D13*G13</f>
        <v>#VALUE!</v>
      </c>
      <c r="K13" s="18"/>
      <c r="L13" s="118" t="s">
        <v>26</v>
      </c>
      <c r="M13" s="53"/>
      <c r="N13" s="12"/>
      <c r="O13" s="12"/>
    </row>
    <row r="14" spans="1:15" x14ac:dyDescent="0.25">
      <c r="A14" s="109" t="s">
        <v>13</v>
      </c>
      <c r="B14" s="22" t="s">
        <v>30</v>
      </c>
      <c r="C14" s="20" t="s">
        <v>24</v>
      </c>
      <c r="D14" s="38">
        <v>4</v>
      </c>
      <c r="E14" s="101" t="s">
        <v>406</v>
      </c>
      <c r="F14" s="9"/>
      <c r="G14" s="9" t="s">
        <v>407</v>
      </c>
      <c r="H14" s="18"/>
      <c r="I14" s="8" t="e">
        <f t="shared" si="0"/>
        <v>#VALUE!</v>
      </c>
      <c r="J14" s="9" t="e">
        <f t="shared" si="1"/>
        <v>#VALUE!</v>
      </c>
      <c r="K14" s="18"/>
      <c r="L14" s="118" t="s">
        <v>26</v>
      </c>
      <c r="M14" s="53"/>
      <c r="N14" s="12"/>
      <c r="O14" s="12"/>
    </row>
    <row r="15" spans="1:15" ht="28.5" x14ac:dyDescent="0.25">
      <c r="A15" s="26">
        <v>2</v>
      </c>
      <c r="B15" s="107" t="s">
        <v>242</v>
      </c>
      <c r="C15" s="26" t="s">
        <v>10</v>
      </c>
      <c r="D15" s="37">
        <v>3</v>
      </c>
      <c r="E15" s="16"/>
      <c r="F15" s="28"/>
      <c r="G15" s="28"/>
      <c r="H15" s="122" t="s">
        <v>404</v>
      </c>
      <c r="I15" s="19"/>
      <c r="J15" s="17"/>
      <c r="K15" s="128" t="e">
        <f>D15*H15</f>
        <v>#VALUE!</v>
      </c>
      <c r="L15" s="118"/>
      <c r="M15" s="53"/>
      <c r="N15" s="12"/>
      <c r="O15" s="12"/>
    </row>
    <row r="16" spans="1:15" ht="30" x14ac:dyDescent="0.25">
      <c r="A16" s="109" t="s">
        <v>14</v>
      </c>
      <c r="B16" s="22" t="s">
        <v>243</v>
      </c>
      <c r="C16" s="20" t="s">
        <v>10</v>
      </c>
      <c r="D16" s="38">
        <v>2</v>
      </c>
      <c r="E16" s="101" t="s">
        <v>406</v>
      </c>
      <c r="F16" s="9"/>
      <c r="G16" s="9" t="s">
        <v>407</v>
      </c>
      <c r="H16" s="18"/>
      <c r="I16" s="8" t="e">
        <f t="shared" ref="I16:I21" si="2">D16*E16</f>
        <v>#VALUE!</v>
      </c>
      <c r="J16" s="9" t="e">
        <f t="shared" ref="J16:J21" si="3">D16*G16</f>
        <v>#VALUE!</v>
      </c>
      <c r="K16" s="18"/>
      <c r="L16" s="118" t="s">
        <v>26</v>
      </c>
      <c r="M16" s="53"/>
      <c r="N16" s="12"/>
      <c r="O16" s="12"/>
    </row>
    <row r="17" spans="1:15" ht="30" x14ac:dyDescent="0.25">
      <c r="A17" s="109" t="s">
        <v>15</v>
      </c>
      <c r="B17" s="22" t="s">
        <v>244</v>
      </c>
      <c r="C17" s="20" t="s">
        <v>10</v>
      </c>
      <c r="D17" s="38">
        <v>1</v>
      </c>
      <c r="E17" s="101" t="s">
        <v>406</v>
      </c>
      <c r="F17" s="9"/>
      <c r="G17" s="9" t="s">
        <v>407</v>
      </c>
      <c r="H17" s="18"/>
      <c r="I17" s="8" t="e">
        <f t="shared" si="2"/>
        <v>#VALUE!</v>
      </c>
      <c r="J17" s="9" t="e">
        <f t="shared" si="3"/>
        <v>#VALUE!</v>
      </c>
      <c r="K17" s="18"/>
      <c r="L17" s="118" t="s">
        <v>26</v>
      </c>
      <c r="M17" s="53"/>
      <c r="N17" s="12"/>
      <c r="O17" s="12"/>
    </row>
    <row r="18" spans="1:15" x14ac:dyDescent="0.25">
      <c r="A18" s="109" t="s">
        <v>245</v>
      </c>
      <c r="B18" s="22" t="s">
        <v>30</v>
      </c>
      <c r="C18" s="20" t="s">
        <v>24</v>
      </c>
      <c r="D18" s="38">
        <v>6</v>
      </c>
      <c r="E18" s="101" t="s">
        <v>406</v>
      </c>
      <c r="F18" s="9"/>
      <c r="G18" s="9" t="s">
        <v>407</v>
      </c>
      <c r="H18" s="18"/>
      <c r="I18" s="8" t="e">
        <f t="shared" si="2"/>
        <v>#VALUE!</v>
      </c>
      <c r="J18" s="9" t="e">
        <f t="shared" si="3"/>
        <v>#VALUE!</v>
      </c>
      <c r="K18" s="18"/>
      <c r="L18" s="118" t="s">
        <v>26</v>
      </c>
      <c r="M18" s="53"/>
      <c r="N18" s="12"/>
      <c r="O18" s="12"/>
    </row>
    <row r="19" spans="1:15" ht="28.5" x14ac:dyDescent="0.25">
      <c r="A19" s="110" t="s">
        <v>246</v>
      </c>
      <c r="B19" s="107" t="s">
        <v>247</v>
      </c>
      <c r="C19" s="26" t="s">
        <v>10</v>
      </c>
      <c r="D19" s="37">
        <v>10</v>
      </c>
      <c r="E19" s="101" t="s">
        <v>406</v>
      </c>
      <c r="F19" s="9"/>
      <c r="G19" s="9" t="s">
        <v>407</v>
      </c>
      <c r="H19" s="13"/>
      <c r="I19" s="8" t="e">
        <f t="shared" si="2"/>
        <v>#VALUE!</v>
      </c>
      <c r="J19" s="9" t="e">
        <f t="shared" si="3"/>
        <v>#VALUE!</v>
      </c>
      <c r="K19" s="13"/>
      <c r="L19" s="118" t="s">
        <v>26</v>
      </c>
      <c r="M19" s="53"/>
      <c r="N19" s="12"/>
      <c r="O19" s="12"/>
    </row>
    <row r="20" spans="1:15" x14ac:dyDescent="0.25">
      <c r="A20" s="109" t="s">
        <v>16</v>
      </c>
      <c r="B20" s="22" t="s">
        <v>249</v>
      </c>
      <c r="C20" s="20" t="s">
        <v>10</v>
      </c>
      <c r="D20" s="38">
        <v>5</v>
      </c>
      <c r="E20" s="101" t="s">
        <v>406</v>
      </c>
      <c r="F20" s="9"/>
      <c r="G20" s="9" t="s">
        <v>407</v>
      </c>
      <c r="H20" s="13"/>
      <c r="I20" s="8" t="e">
        <f t="shared" si="2"/>
        <v>#VALUE!</v>
      </c>
      <c r="J20" s="9" t="e">
        <f t="shared" si="3"/>
        <v>#VALUE!</v>
      </c>
      <c r="K20" s="13"/>
      <c r="L20" s="118" t="s">
        <v>26</v>
      </c>
      <c r="M20" s="53"/>
      <c r="N20" s="12"/>
      <c r="O20" s="12"/>
    </row>
    <row r="21" spans="1:15" x14ac:dyDescent="0.25">
      <c r="A21" s="109" t="s">
        <v>17</v>
      </c>
      <c r="B21" s="22" t="s">
        <v>248</v>
      </c>
      <c r="C21" s="20" t="s">
        <v>10</v>
      </c>
      <c r="D21" s="38">
        <v>5</v>
      </c>
      <c r="E21" s="101" t="s">
        <v>406</v>
      </c>
      <c r="F21" s="9"/>
      <c r="G21" s="9" t="s">
        <v>407</v>
      </c>
      <c r="H21" s="13"/>
      <c r="I21" s="8" t="e">
        <f t="shared" si="2"/>
        <v>#VALUE!</v>
      </c>
      <c r="J21" s="9" t="e">
        <f t="shared" si="3"/>
        <v>#VALUE!</v>
      </c>
      <c r="K21" s="13"/>
      <c r="L21" s="118" t="s">
        <v>26</v>
      </c>
      <c r="M21" s="53"/>
      <c r="N21" s="12"/>
      <c r="O21" s="12"/>
    </row>
    <row r="22" spans="1:15" ht="57" x14ac:dyDescent="0.25">
      <c r="A22" s="26">
        <v>4</v>
      </c>
      <c r="B22" s="107" t="s">
        <v>33</v>
      </c>
      <c r="C22" s="26" t="s">
        <v>8</v>
      </c>
      <c r="D22" s="37">
        <v>191</v>
      </c>
      <c r="E22" s="16"/>
      <c r="F22" s="28"/>
      <c r="G22" s="17"/>
      <c r="H22" s="122" t="s">
        <v>404</v>
      </c>
      <c r="I22" s="19"/>
      <c r="J22" s="17"/>
      <c r="K22" s="128" t="e">
        <f>D22*H22</f>
        <v>#VALUE!</v>
      </c>
      <c r="L22" s="118"/>
      <c r="M22" s="53"/>
      <c r="N22" s="12"/>
      <c r="O22" s="12"/>
    </row>
    <row r="23" spans="1:15" x14ac:dyDescent="0.25">
      <c r="A23" s="109" t="s">
        <v>88</v>
      </c>
      <c r="B23" s="22" t="s">
        <v>250</v>
      </c>
      <c r="C23" s="26" t="s">
        <v>10</v>
      </c>
      <c r="D23" s="38">
        <v>48</v>
      </c>
      <c r="E23" s="101" t="s">
        <v>406</v>
      </c>
      <c r="F23" s="9"/>
      <c r="G23" s="9" t="s">
        <v>407</v>
      </c>
      <c r="H23" s="13"/>
      <c r="I23" s="8" t="e">
        <f t="shared" ref="I23:I24" si="4">D23*E23</f>
        <v>#VALUE!</v>
      </c>
      <c r="J23" s="9" t="e">
        <f t="shared" ref="J23:J24" si="5">D23*G23</f>
        <v>#VALUE!</v>
      </c>
      <c r="K23" s="18"/>
      <c r="L23" s="118" t="s">
        <v>26</v>
      </c>
      <c r="M23" s="53"/>
      <c r="N23" s="12"/>
      <c r="O23" s="12"/>
    </row>
    <row r="24" spans="1:15" ht="45" x14ac:dyDescent="0.25">
      <c r="A24" s="109" t="s">
        <v>89</v>
      </c>
      <c r="B24" s="22" t="s">
        <v>32</v>
      </c>
      <c r="C24" s="20" t="s">
        <v>8</v>
      </c>
      <c r="D24" s="38">
        <v>191</v>
      </c>
      <c r="E24" s="101" t="s">
        <v>406</v>
      </c>
      <c r="F24" s="9"/>
      <c r="G24" s="9" t="s">
        <v>407</v>
      </c>
      <c r="H24" s="18"/>
      <c r="I24" s="8" t="e">
        <f t="shared" si="4"/>
        <v>#VALUE!</v>
      </c>
      <c r="J24" s="9" t="e">
        <f t="shared" si="5"/>
        <v>#VALUE!</v>
      </c>
      <c r="K24" s="18"/>
      <c r="L24" s="118" t="s">
        <v>26</v>
      </c>
      <c r="M24" s="53"/>
      <c r="N24" s="12"/>
      <c r="O24" s="12"/>
    </row>
    <row r="25" spans="1:15" ht="49.5" customHeight="1" x14ac:dyDescent="0.25">
      <c r="A25" s="110" t="s">
        <v>254</v>
      </c>
      <c r="B25" s="107" t="s">
        <v>253</v>
      </c>
      <c r="C25" s="26" t="s">
        <v>10</v>
      </c>
      <c r="D25" s="37">
        <v>2</v>
      </c>
      <c r="E25" s="7"/>
      <c r="F25" s="121"/>
      <c r="G25" s="28"/>
      <c r="H25" s="122" t="s">
        <v>404</v>
      </c>
      <c r="I25" s="19"/>
      <c r="J25" s="17"/>
      <c r="K25" s="128" t="e">
        <f>D25*H25</f>
        <v>#VALUE!</v>
      </c>
      <c r="L25" s="119"/>
      <c r="M25" s="102"/>
      <c r="N25" s="34"/>
      <c r="O25" s="34"/>
    </row>
    <row r="26" spans="1:15" ht="30" x14ac:dyDescent="0.25">
      <c r="A26" s="109" t="s">
        <v>90</v>
      </c>
      <c r="B26" s="22" t="s">
        <v>353</v>
      </c>
      <c r="C26" s="20" t="s">
        <v>10</v>
      </c>
      <c r="D26" s="38">
        <v>2</v>
      </c>
      <c r="E26" s="101" t="s">
        <v>406</v>
      </c>
      <c r="F26" s="9"/>
      <c r="G26" s="9" t="s">
        <v>407</v>
      </c>
      <c r="H26" s="18"/>
      <c r="I26" s="8" t="e">
        <f t="shared" ref="I26:I27" si="6">D26*E26</f>
        <v>#VALUE!</v>
      </c>
      <c r="J26" s="9" t="e">
        <f t="shared" ref="J26:J27" si="7">D26*G26</f>
        <v>#VALUE!</v>
      </c>
      <c r="K26" s="18"/>
      <c r="L26" s="118" t="s">
        <v>26</v>
      </c>
      <c r="M26" s="53"/>
      <c r="N26" s="12"/>
      <c r="O26" s="12"/>
    </row>
    <row r="27" spans="1:15" x14ac:dyDescent="0.25">
      <c r="A27" s="109" t="s">
        <v>91</v>
      </c>
      <c r="B27" s="22" t="s">
        <v>255</v>
      </c>
      <c r="C27" s="20" t="s">
        <v>10</v>
      </c>
      <c r="D27" s="38">
        <v>4</v>
      </c>
      <c r="E27" s="101" t="s">
        <v>406</v>
      </c>
      <c r="F27" s="9"/>
      <c r="G27" s="9" t="s">
        <v>407</v>
      </c>
      <c r="H27" s="18"/>
      <c r="I27" s="8" t="e">
        <f t="shared" si="6"/>
        <v>#VALUE!</v>
      </c>
      <c r="J27" s="9" t="e">
        <f t="shared" si="7"/>
        <v>#VALUE!</v>
      </c>
      <c r="K27" s="18"/>
      <c r="L27" s="118" t="s">
        <v>26</v>
      </c>
      <c r="M27" s="53"/>
      <c r="N27" s="12"/>
      <c r="O27" s="12"/>
    </row>
    <row r="28" spans="1:15" x14ac:dyDescent="0.25">
      <c r="A28" s="110" t="s">
        <v>256</v>
      </c>
      <c r="B28" s="107" t="s">
        <v>257</v>
      </c>
      <c r="C28" s="26" t="s">
        <v>10</v>
      </c>
      <c r="D28" s="37">
        <v>10</v>
      </c>
      <c r="E28" s="19"/>
      <c r="F28" s="17"/>
      <c r="G28" s="17"/>
      <c r="H28" s="122" t="s">
        <v>404</v>
      </c>
      <c r="I28" s="19"/>
      <c r="J28" s="17"/>
      <c r="K28" s="128" t="e">
        <f>D28*H28</f>
        <v>#VALUE!</v>
      </c>
      <c r="L28" s="118"/>
      <c r="M28" s="53"/>
      <c r="N28" s="12"/>
      <c r="O28" s="12"/>
    </row>
    <row r="29" spans="1:15" ht="30" x14ac:dyDescent="0.25">
      <c r="A29" s="109" t="s">
        <v>92</v>
      </c>
      <c r="B29" s="22" t="s">
        <v>258</v>
      </c>
      <c r="C29" s="20" t="s">
        <v>10</v>
      </c>
      <c r="D29" s="38">
        <v>10</v>
      </c>
      <c r="E29" s="101" t="s">
        <v>406</v>
      </c>
      <c r="F29" s="9"/>
      <c r="G29" s="9" t="s">
        <v>407</v>
      </c>
      <c r="H29" s="18"/>
      <c r="I29" s="8" t="e">
        <f>D29*E29</f>
        <v>#VALUE!</v>
      </c>
      <c r="J29" s="9" t="e">
        <f>D29*G29</f>
        <v>#VALUE!</v>
      </c>
      <c r="K29" s="18"/>
      <c r="L29" s="118" t="s">
        <v>26</v>
      </c>
      <c r="M29" s="53"/>
      <c r="N29" s="12"/>
      <c r="O29" s="12"/>
    </row>
    <row r="30" spans="1:15" x14ac:dyDescent="0.25">
      <c r="A30" s="110" t="s">
        <v>259</v>
      </c>
      <c r="B30" s="107" t="s">
        <v>260</v>
      </c>
      <c r="C30" s="26" t="s">
        <v>10</v>
      </c>
      <c r="D30" s="37">
        <v>4</v>
      </c>
      <c r="E30" s="19"/>
      <c r="F30" s="17"/>
      <c r="G30" s="17"/>
      <c r="H30" s="122" t="s">
        <v>404</v>
      </c>
      <c r="I30" s="19"/>
      <c r="J30" s="17"/>
      <c r="K30" s="128" t="e">
        <f>D30*H30</f>
        <v>#VALUE!</v>
      </c>
      <c r="L30" s="118"/>
      <c r="M30" s="53"/>
      <c r="N30" s="12"/>
      <c r="O30" s="12"/>
    </row>
    <row r="31" spans="1:15" ht="30" x14ac:dyDescent="0.25">
      <c r="A31" s="109" t="s">
        <v>93</v>
      </c>
      <c r="B31" s="22" t="s">
        <v>262</v>
      </c>
      <c r="C31" s="20" t="s">
        <v>10</v>
      </c>
      <c r="D31" s="38">
        <v>4</v>
      </c>
      <c r="E31" s="101" t="s">
        <v>406</v>
      </c>
      <c r="F31" s="9"/>
      <c r="G31" s="9" t="s">
        <v>407</v>
      </c>
      <c r="H31" s="18"/>
      <c r="I31" s="8" t="e">
        <f>D31*E31</f>
        <v>#VALUE!</v>
      </c>
      <c r="J31" s="9" t="e">
        <f>D31*G31</f>
        <v>#VALUE!</v>
      </c>
      <c r="K31" s="18"/>
      <c r="L31" s="118" t="s">
        <v>26</v>
      </c>
      <c r="M31" s="53"/>
      <c r="N31" s="12"/>
      <c r="O31" s="12"/>
    </row>
    <row r="32" spans="1:15" ht="57" x14ac:dyDescent="0.25">
      <c r="A32" s="109" t="s">
        <v>261</v>
      </c>
      <c r="B32" s="107" t="s">
        <v>263</v>
      </c>
      <c r="C32" s="20" t="s">
        <v>8</v>
      </c>
      <c r="D32" s="38">
        <v>70</v>
      </c>
      <c r="E32" s="19"/>
      <c r="F32" s="17"/>
      <c r="G32" s="17"/>
      <c r="H32" s="122" t="s">
        <v>404</v>
      </c>
      <c r="I32" s="19"/>
      <c r="J32" s="17"/>
      <c r="K32" s="128" t="e">
        <f>D32*H32</f>
        <v>#VALUE!</v>
      </c>
      <c r="L32" s="118"/>
      <c r="M32" s="53"/>
      <c r="N32" s="12"/>
      <c r="O32" s="12"/>
    </row>
    <row r="33" spans="1:15" x14ac:dyDescent="0.25">
      <c r="A33" s="109" t="s">
        <v>94</v>
      </c>
      <c r="B33" s="22" t="s">
        <v>251</v>
      </c>
      <c r="C33" s="20" t="s">
        <v>10</v>
      </c>
      <c r="D33" s="38">
        <v>18</v>
      </c>
      <c r="E33" s="101" t="s">
        <v>406</v>
      </c>
      <c r="F33" s="9"/>
      <c r="G33" s="9" t="s">
        <v>407</v>
      </c>
      <c r="H33" s="13"/>
      <c r="I33" s="8" t="e">
        <f t="shared" ref="I33:I34" si="8">D33*E33</f>
        <v>#VALUE!</v>
      </c>
      <c r="J33" s="9" t="e">
        <f t="shared" ref="J33:J34" si="9">D33*G33</f>
        <v>#VALUE!</v>
      </c>
      <c r="K33" s="18"/>
      <c r="L33" s="118" t="s">
        <v>26</v>
      </c>
      <c r="M33" s="53"/>
      <c r="N33" s="12"/>
      <c r="O33" s="12"/>
    </row>
    <row r="34" spans="1:15" ht="45" x14ac:dyDescent="0.25">
      <c r="A34" s="109" t="s">
        <v>95</v>
      </c>
      <c r="B34" s="22" t="s">
        <v>34</v>
      </c>
      <c r="C34" s="20" t="s">
        <v>8</v>
      </c>
      <c r="D34" s="38">
        <v>70</v>
      </c>
      <c r="E34" s="101" t="s">
        <v>406</v>
      </c>
      <c r="F34" s="9"/>
      <c r="G34" s="9" t="s">
        <v>407</v>
      </c>
      <c r="H34" s="18"/>
      <c r="I34" s="8" t="e">
        <f t="shared" si="8"/>
        <v>#VALUE!</v>
      </c>
      <c r="J34" s="9" t="e">
        <f t="shared" si="9"/>
        <v>#VALUE!</v>
      </c>
      <c r="K34" s="18"/>
      <c r="L34" s="118" t="s">
        <v>26</v>
      </c>
      <c r="M34" s="53"/>
      <c r="N34" s="12"/>
      <c r="O34" s="12"/>
    </row>
    <row r="35" spans="1:15" ht="47.25" customHeight="1" x14ac:dyDescent="0.25">
      <c r="A35" s="110" t="s">
        <v>264</v>
      </c>
      <c r="B35" s="107" t="s">
        <v>266</v>
      </c>
      <c r="C35" s="26" t="s">
        <v>10</v>
      </c>
      <c r="D35" s="37">
        <v>4</v>
      </c>
      <c r="E35" s="16"/>
      <c r="F35" s="28"/>
      <c r="G35" s="28"/>
      <c r="H35" s="122" t="s">
        <v>404</v>
      </c>
      <c r="I35" s="19"/>
      <c r="J35" s="17"/>
      <c r="K35" s="128" t="e">
        <f>D35*H35</f>
        <v>#VALUE!</v>
      </c>
      <c r="L35" s="119"/>
      <c r="M35" s="102"/>
      <c r="N35" s="12"/>
      <c r="O35" s="12"/>
    </row>
    <row r="36" spans="1:15" ht="30" x14ac:dyDescent="0.25">
      <c r="A36" s="109" t="s">
        <v>96</v>
      </c>
      <c r="B36" s="22" t="s">
        <v>267</v>
      </c>
      <c r="C36" s="20" t="s">
        <v>10</v>
      </c>
      <c r="D36" s="38">
        <v>4</v>
      </c>
      <c r="E36" s="101" t="s">
        <v>406</v>
      </c>
      <c r="F36" s="9"/>
      <c r="G36" s="9" t="s">
        <v>407</v>
      </c>
      <c r="H36" s="18"/>
      <c r="I36" s="8" t="e">
        <f>D36*E36</f>
        <v>#VALUE!</v>
      </c>
      <c r="J36" s="9" t="e">
        <f>D36*G36</f>
        <v>#VALUE!</v>
      </c>
      <c r="K36" s="18"/>
      <c r="L36" s="118" t="s">
        <v>26</v>
      </c>
      <c r="M36" s="53"/>
      <c r="N36" s="12"/>
      <c r="O36" s="12"/>
    </row>
    <row r="37" spans="1:15" ht="57" x14ac:dyDescent="0.25">
      <c r="A37" s="109" t="s">
        <v>269</v>
      </c>
      <c r="B37" s="107" t="s">
        <v>252</v>
      </c>
      <c r="C37" s="20" t="s">
        <v>8</v>
      </c>
      <c r="D37" s="38">
        <v>14</v>
      </c>
      <c r="E37" s="19"/>
      <c r="F37" s="17"/>
      <c r="G37" s="17"/>
      <c r="H37" s="122" t="s">
        <v>404</v>
      </c>
      <c r="I37" s="19"/>
      <c r="J37" s="17"/>
      <c r="K37" s="128" t="e">
        <f>D37*H37</f>
        <v>#VALUE!</v>
      </c>
      <c r="L37" s="118"/>
      <c r="M37" s="53"/>
      <c r="N37" s="12"/>
      <c r="O37" s="12"/>
    </row>
    <row r="38" spans="1:15" ht="45" x14ac:dyDescent="0.25">
      <c r="A38" s="109" t="s">
        <v>97</v>
      </c>
      <c r="B38" s="22" t="s">
        <v>35</v>
      </c>
      <c r="C38" s="20" t="s">
        <v>8</v>
      </c>
      <c r="D38" s="38">
        <v>14</v>
      </c>
      <c r="E38" s="101" t="s">
        <v>406</v>
      </c>
      <c r="F38" s="9"/>
      <c r="G38" s="9" t="s">
        <v>407</v>
      </c>
      <c r="H38" s="13"/>
      <c r="I38" s="8" t="e">
        <f t="shared" ref="I38:I39" si="10">D38*E38</f>
        <v>#VALUE!</v>
      </c>
      <c r="J38" s="9" t="e">
        <f t="shared" ref="J38:J39" si="11">D38*G38</f>
        <v>#VALUE!</v>
      </c>
      <c r="K38" s="18"/>
      <c r="L38" s="118" t="s">
        <v>26</v>
      </c>
      <c r="M38" s="53"/>
      <c r="N38" s="12"/>
      <c r="O38" s="12"/>
    </row>
    <row r="39" spans="1:15" x14ac:dyDescent="0.25">
      <c r="A39" s="109" t="s">
        <v>98</v>
      </c>
      <c r="B39" s="22" t="s">
        <v>31</v>
      </c>
      <c r="C39" s="20" t="s">
        <v>10</v>
      </c>
      <c r="D39" s="38">
        <v>5</v>
      </c>
      <c r="E39" s="101" t="s">
        <v>406</v>
      </c>
      <c r="F39" s="9"/>
      <c r="G39" s="9" t="s">
        <v>407</v>
      </c>
      <c r="H39" s="13"/>
      <c r="I39" s="8" t="e">
        <f t="shared" si="10"/>
        <v>#VALUE!</v>
      </c>
      <c r="J39" s="9" t="e">
        <f t="shared" si="11"/>
        <v>#VALUE!</v>
      </c>
      <c r="K39" s="18"/>
      <c r="L39" s="118" t="s">
        <v>26</v>
      </c>
      <c r="M39" s="53"/>
      <c r="N39" s="12"/>
      <c r="O39" s="12"/>
    </row>
    <row r="40" spans="1:15" ht="71.25" x14ac:dyDescent="0.25">
      <c r="A40" s="26">
        <v>11</v>
      </c>
      <c r="B40" s="107" t="s">
        <v>36</v>
      </c>
      <c r="C40" s="26" t="s">
        <v>8</v>
      </c>
      <c r="D40" s="37">
        <v>14</v>
      </c>
      <c r="E40" s="16"/>
      <c r="F40" s="28"/>
      <c r="G40" s="17"/>
      <c r="H40" s="122" t="s">
        <v>404</v>
      </c>
      <c r="I40" s="19"/>
      <c r="J40" s="17"/>
      <c r="K40" s="128" t="e">
        <f>D40*H40</f>
        <v>#VALUE!</v>
      </c>
      <c r="L40" s="118"/>
      <c r="M40" s="53"/>
      <c r="N40" s="12"/>
      <c r="O40" s="12"/>
    </row>
    <row r="41" spans="1:15" ht="60" x14ac:dyDescent="0.25">
      <c r="A41" s="109" t="s">
        <v>270</v>
      </c>
      <c r="B41" s="22" t="s">
        <v>37</v>
      </c>
      <c r="C41" s="20" t="s">
        <v>8</v>
      </c>
      <c r="D41" s="38">
        <v>14</v>
      </c>
      <c r="E41" s="101" t="s">
        <v>406</v>
      </c>
      <c r="F41" s="9"/>
      <c r="G41" s="9" t="s">
        <v>407</v>
      </c>
      <c r="H41" s="13"/>
      <c r="I41" s="8" t="e">
        <f t="shared" ref="I41:I42" si="12">D41*E41</f>
        <v>#VALUE!</v>
      </c>
      <c r="J41" s="9" t="e">
        <f t="shared" ref="J41:J42" si="13">D41*G41</f>
        <v>#VALUE!</v>
      </c>
      <c r="K41" s="18"/>
      <c r="L41" s="118" t="s">
        <v>26</v>
      </c>
      <c r="M41" s="53"/>
      <c r="N41" s="12"/>
      <c r="O41" s="12"/>
    </row>
    <row r="42" spans="1:15" x14ac:dyDescent="0.25">
      <c r="A42" s="109" t="s">
        <v>271</v>
      </c>
      <c r="B42" s="22" t="s">
        <v>31</v>
      </c>
      <c r="C42" s="20" t="s">
        <v>10</v>
      </c>
      <c r="D42" s="38">
        <v>5</v>
      </c>
      <c r="E42" s="101" t="s">
        <v>406</v>
      </c>
      <c r="F42" s="9"/>
      <c r="G42" s="9" t="s">
        <v>407</v>
      </c>
      <c r="H42" s="13"/>
      <c r="I42" s="8" t="e">
        <f t="shared" si="12"/>
        <v>#VALUE!</v>
      </c>
      <c r="J42" s="9" t="e">
        <f t="shared" si="13"/>
        <v>#VALUE!</v>
      </c>
      <c r="K42" s="18"/>
      <c r="L42" s="118" t="s">
        <v>26</v>
      </c>
      <c r="M42" s="53"/>
      <c r="N42" s="12"/>
      <c r="O42" s="12"/>
    </row>
    <row r="43" spans="1:15" ht="71.25" x14ac:dyDescent="0.25">
      <c r="A43" s="32">
        <v>12</v>
      </c>
      <c r="B43" s="107" t="s">
        <v>38</v>
      </c>
      <c r="C43" s="32" t="s">
        <v>8</v>
      </c>
      <c r="D43" s="33">
        <v>94</v>
      </c>
      <c r="E43" s="16"/>
      <c r="F43" s="28"/>
      <c r="G43" s="17"/>
      <c r="H43" s="122" t="s">
        <v>404</v>
      </c>
      <c r="I43" s="19"/>
      <c r="J43" s="17"/>
      <c r="K43" s="128" t="e">
        <f>D43*H43</f>
        <v>#VALUE!</v>
      </c>
      <c r="L43" s="118"/>
      <c r="M43" s="53"/>
      <c r="N43" s="12"/>
      <c r="O43" s="12"/>
    </row>
    <row r="44" spans="1:15" ht="60" x14ac:dyDescent="0.25">
      <c r="A44" s="111" t="s">
        <v>272</v>
      </c>
      <c r="B44" s="12" t="s">
        <v>39</v>
      </c>
      <c r="C44" s="3" t="s">
        <v>8</v>
      </c>
      <c r="D44" s="36">
        <v>94</v>
      </c>
      <c r="E44" s="101" t="s">
        <v>406</v>
      </c>
      <c r="F44" s="9"/>
      <c r="G44" s="9" t="s">
        <v>407</v>
      </c>
      <c r="H44" s="13"/>
      <c r="I44" s="8" t="e">
        <f t="shared" ref="I44:I50" si="14">D44*E44</f>
        <v>#VALUE!</v>
      </c>
      <c r="J44" s="9" t="e">
        <f t="shared" ref="J44:J50" si="15">D44*G44</f>
        <v>#VALUE!</v>
      </c>
      <c r="K44" s="18"/>
      <c r="L44" s="118" t="s">
        <v>26</v>
      </c>
      <c r="M44" s="53"/>
      <c r="N44" s="12"/>
      <c r="O44" s="12"/>
    </row>
    <row r="45" spans="1:15" x14ac:dyDescent="0.25">
      <c r="A45" s="111" t="s">
        <v>273</v>
      </c>
      <c r="B45" s="12" t="s">
        <v>31</v>
      </c>
      <c r="C45" s="3" t="s">
        <v>11</v>
      </c>
      <c r="D45" s="36">
        <v>31</v>
      </c>
      <c r="E45" s="101" t="s">
        <v>406</v>
      </c>
      <c r="F45" s="9"/>
      <c r="G45" s="9" t="s">
        <v>407</v>
      </c>
      <c r="H45" s="13"/>
      <c r="I45" s="8" t="e">
        <f t="shared" si="14"/>
        <v>#VALUE!</v>
      </c>
      <c r="J45" s="9" t="e">
        <f t="shared" si="15"/>
        <v>#VALUE!</v>
      </c>
      <c r="K45" s="18"/>
      <c r="L45" s="118" t="s">
        <v>26</v>
      </c>
      <c r="M45" s="53"/>
      <c r="N45" s="12"/>
      <c r="O45" s="12"/>
    </row>
    <row r="46" spans="1:15" ht="30" x14ac:dyDescent="0.25">
      <c r="A46" s="111" t="s">
        <v>274</v>
      </c>
      <c r="B46" s="12" t="s">
        <v>146</v>
      </c>
      <c r="C46" s="3" t="s">
        <v>10</v>
      </c>
      <c r="D46" s="36">
        <v>24</v>
      </c>
      <c r="E46" s="101" t="s">
        <v>406</v>
      </c>
      <c r="F46" s="9"/>
      <c r="G46" s="9" t="s">
        <v>407</v>
      </c>
      <c r="H46" s="13"/>
      <c r="I46" s="8" t="e">
        <f t="shared" si="14"/>
        <v>#VALUE!</v>
      </c>
      <c r="J46" s="9" t="e">
        <f t="shared" si="15"/>
        <v>#VALUE!</v>
      </c>
      <c r="K46" s="18"/>
      <c r="L46" s="118" t="s">
        <v>26</v>
      </c>
      <c r="M46" s="53"/>
      <c r="N46" s="12"/>
      <c r="O46" s="12"/>
    </row>
    <row r="47" spans="1:15" ht="30" x14ac:dyDescent="0.25">
      <c r="A47" s="111" t="s">
        <v>275</v>
      </c>
      <c r="B47" s="12" t="s">
        <v>268</v>
      </c>
      <c r="C47" s="3" t="s">
        <v>10</v>
      </c>
      <c r="D47" s="36">
        <v>2</v>
      </c>
      <c r="E47" s="101" t="s">
        <v>406</v>
      </c>
      <c r="F47" s="9"/>
      <c r="G47" s="9" t="s">
        <v>407</v>
      </c>
      <c r="H47" s="18"/>
      <c r="I47" s="8" t="e">
        <f t="shared" si="14"/>
        <v>#VALUE!</v>
      </c>
      <c r="J47" s="9" t="e">
        <f t="shared" si="15"/>
        <v>#VALUE!</v>
      </c>
      <c r="K47" s="18"/>
      <c r="L47" s="118" t="s">
        <v>26</v>
      </c>
      <c r="M47" s="53"/>
      <c r="N47" s="12"/>
      <c r="O47" s="12"/>
    </row>
    <row r="48" spans="1:15" ht="30" x14ac:dyDescent="0.25">
      <c r="A48" s="111" t="s">
        <v>276</v>
      </c>
      <c r="B48" s="12" t="s">
        <v>277</v>
      </c>
      <c r="C48" s="3" t="s">
        <v>10</v>
      </c>
      <c r="D48" s="36">
        <v>20</v>
      </c>
      <c r="E48" s="101" t="s">
        <v>406</v>
      </c>
      <c r="F48" s="9"/>
      <c r="G48" s="9" t="s">
        <v>407</v>
      </c>
      <c r="H48" s="18"/>
      <c r="I48" s="8" t="e">
        <f t="shared" si="14"/>
        <v>#VALUE!</v>
      </c>
      <c r="J48" s="9" t="e">
        <f t="shared" si="15"/>
        <v>#VALUE!</v>
      </c>
      <c r="K48" s="18"/>
      <c r="L48" s="118" t="s">
        <v>26</v>
      </c>
      <c r="M48" s="53"/>
      <c r="N48" s="12"/>
      <c r="O48" s="12"/>
    </row>
    <row r="49" spans="1:15" x14ac:dyDescent="0.25">
      <c r="A49" s="111" t="s">
        <v>313</v>
      </c>
      <c r="B49" s="12" t="s">
        <v>314</v>
      </c>
      <c r="C49" s="3" t="s">
        <v>10</v>
      </c>
      <c r="D49" s="36">
        <v>22</v>
      </c>
      <c r="E49" s="101" t="s">
        <v>406</v>
      </c>
      <c r="F49" s="9"/>
      <c r="G49" s="9" t="s">
        <v>407</v>
      </c>
      <c r="H49" s="18"/>
      <c r="I49" s="8" t="e">
        <f t="shared" si="14"/>
        <v>#VALUE!</v>
      </c>
      <c r="J49" s="9" t="e">
        <f t="shared" si="15"/>
        <v>#VALUE!</v>
      </c>
      <c r="K49" s="18"/>
      <c r="L49" s="118" t="s">
        <v>26</v>
      </c>
      <c r="M49" s="53"/>
      <c r="N49" s="12"/>
      <c r="O49" s="12"/>
    </row>
    <row r="50" spans="1:15" ht="21.75" customHeight="1" x14ac:dyDescent="0.25">
      <c r="A50" s="111" t="s">
        <v>408</v>
      </c>
      <c r="B50" s="12" t="s">
        <v>40</v>
      </c>
      <c r="C50" s="3" t="s">
        <v>10</v>
      </c>
      <c r="D50" s="36">
        <v>48</v>
      </c>
      <c r="E50" s="101" t="s">
        <v>406</v>
      </c>
      <c r="F50" s="9"/>
      <c r="G50" s="9" t="s">
        <v>407</v>
      </c>
      <c r="H50" s="13"/>
      <c r="I50" s="8" t="e">
        <f t="shared" si="14"/>
        <v>#VALUE!</v>
      </c>
      <c r="J50" s="9" t="e">
        <f t="shared" si="15"/>
        <v>#VALUE!</v>
      </c>
      <c r="K50" s="18"/>
      <c r="L50" s="118" t="s">
        <v>26</v>
      </c>
      <c r="M50" s="53"/>
      <c r="N50" s="12"/>
      <c r="O50" s="12"/>
    </row>
    <row r="51" spans="1:15" ht="71.25" x14ac:dyDescent="0.25">
      <c r="A51" s="32">
        <v>13</v>
      </c>
      <c r="B51" s="107" t="s">
        <v>41</v>
      </c>
      <c r="C51" s="32" t="s">
        <v>8</v>
      </c>
      <c r="D51" s="33">
        <v>56</v>
      </c>
      <c r="E51" s="16"/>
      <c r="F51" s="28"/>
      <c r="G51" s="17"/>
      <c r="H51" s="122" t="s">
        <v>404</v>
      </c>
      <c r="I51" s="19">
        <f t="shared" ref="I51:I53" si="16">D51*E51</f>
        <v>0</v>
      </c>
      <c r="J51" s="17">
        <f t="shared" ref="J51:J53" si="17">D51*G51</f>
        <v>0</v>
      </c>
      <c r="K51" s="128" t="e">
        <f t="shared" ref="K51" si="18">D51*H51</f>
        <v>#VALUE!</v>
      </c>
      <c r="L51" s="118"/>
      <c r="M51" s="53"/>
      <c r="N51" s="12"/>
      <c r="O51" s="12"/>
    </row>
    <row r="52" spans="1:15" ht="60" x14ac:dyDescent="0.25">
      <c r="A52" s="111" t="s">
        <v>99</v>
      </c>
      <c r="B52" s="12" t="s">
        <v>42</v>
      </c>
      <c r="C52" s="3" t="s">
        <v>8</v>
      </c>
      <c r="D52" s="36">
        <v>56</v>
      </c>
      <c r="E52" s="101" t="s">
        <v>406</v>
      </c>
      <c r="F52" s="9"/>
      <c r="G52" s="9" t="s">
        <v>407</v>
      </c>
      <c r="H52" s="18"/>
      <c r="I52" s="8" t="e">
        <f t="shared" si="16"/>
        <v>#VALUE!</v>
      </c>
      <c r="J52" s="9" t="e">
        <f t="shared" si="17"/>
        <v>#VALUE!</v>
      </c>
      <c r="K52" s="18"/>
      <c r="L52" s="118" t="s">
        <v>26</v>
      </c>
      <c r="M52" s="53"/>
      <c r="N52" s="12"/>
      <c r="O52" s="12"/>
    </row>
    <row r="53" spans="1:15" ht="24.75" customHeight="1" x14ac:dyDescent="0.25">
      <c r="A53" s="111" t="s">
        <v>100</v>
      </c>
      <c r="B53" s="12" t="s">
        <v>31</v>
      </c>
      <c r="C53" s="3" t="s">
        <v>11</v>
      </c>
      <c r="D53" s="36">
        <v>25</v>
      </c>
      <c r="E53" s="101" t="s">
        <v>406</v>
      </c>
      <c r="F53" s="9"/>
      <c r="G53" s="9" t="s">
        <v>407</v>
      </c>
      <c r="H53" s="18"/>
      <c r="I53" s="8" t="e">
        <f t="shared" si="16"/>
        <v>#VALUE!</v>
      </c>
      <c r="J53" s="9" t="e">
        <f t="shared" si="17"/>
        <v>#VALUE!</v>
      </c>
      <c r="K53" s="18"/>
      <c r="L53" s="118" t="s">
        <v>26</v>
      </c>
      <c r="M53" s="53"/>
      <c r="N53" s="12"/>
      <c r="O53" s="12"/>
    </row>
    <row r="54" spans="1:15" ht="71.25" x14ac:dyDescent="0.25">
      <c r="A54" s="32">
        <v>14</v>
      </c>
      <c r="B54" s="107" t="s">
        <v>43</v>
      </c>
      <c r="C54" s="32" t="s">
        <v>8</v>
      </c>
      <c r="D54" s="33">
        <v>73</v>
      </c>
      <c r="E54" s="16"/>
      <c r="F54" s="28"/>
      <c r="G54" s="17"/>
      <c r="H54" s="122" t="s">
        <v>404</v>
      </c>
      <c r="I54" s="19"/>
      <c r="J54" s="17"/>
      <c r="K54" s="128" t="e">
        <f>D54*H54</f>
        <v>#VALUE!</v>
      </c>
      <c r="L54" s="118"/>
      <c r="M54" s="53"/>
      <c r="N54" s="12"/>
      <c r="O54" s="12"/>
    </row>
    <row r="55" spans="1:15" ht="60" x14ac:dyDescent="0.25">
      <c r="A55" s="111" t="s">
        <v>101</v>
      </c>
      <c r="B55" s="12" t="s">
        <v>44</v>
      </c>
      <c r="C55" s="3" t="s">
        <v>8</v>
      </c>
      <c r="D55" s="36">
        <v>73</v>
      </c>
      <c r="E55" s="101" t="s">
        <v>406</v>
      </c>
      <c r="F55" s="9"/>
      <c r="G55" s="9" t="s">
        <v>407</v>
      </c>
      <c r="H55" s="18"/>
      <c r="I55" s="8" t="e">
        <f t="shared" ref="I55:I62" si="19">D55*E55</f>
        <v>#VALUE!</v>
      </c>
      <c r="J55" s="9" t="e">
        <f t="shared" ref="J55:J62" si="20">D55*G55</f>
        <v>#VALUE!</v>
      </c>
      <c r="K55" s="18"/>
      <c r="L55" s="118" t="s">
        <v>26</v>
      </c>
      <c r="M55" s="53"/>
      <c r="N55" s="12"/>
      <c r="O55" s="12"/>
    </row>
    <row r="56" spans="1:15" x14ac:dyDescent="0.25">
      <c r="A56" s="111" t="s">
        <v>102</v>
      </c>
      <c r="B56" s="12" t="s">
        <v>31</v>
      </c>
      <c r="C56" s="3" t="s">
        <v>10</v>
      </c>
      <c r="D56" s="36">
        <v>30</v>
      </c>
      <c r="E56" s="101" t="s">
        <v>406</v>
      </c>
      <c r="F56" s="9"/>
      <c r="G56" s="9" t="s">
        <v>407</v>
      </c>
      <c r="H56" s="13"/>
      <c r="I56" s="8" t="e">
        <f t="shared" si="19"/>
        <v>#VALUE!</v>
      </c>
      <c r="J56" s="9" t="e">
        <f t="shared" si="20"/>
        <v>#VALUE!</v>
      </c>
      <c r="K56" s="18"/>
      <c r="L56" s="118" t="s">
        <v>26</v>
      </c>
      <c r="M56" s="53"/>
      <c r="N56" s="12"/>
      <c r="O56" s="12"/>
    </row>
    <row r="57" spans="1:15" ht="30" x14ac:dyDescent="0.25">
      <c r="A57" s="111" t="s">
        <v>103</v>
      </c>
      <c r="B57" s="12" t="s">
        <v>45</v>
      </c>
      <c r="C57" s="3" t="s">
        <v>10</v>
      </c>
      <c r="D57" s="36">
        <v>1</v>
      </c>
      <c r="E57" s="101" t="s">
        <v>406</v>
      </c>
      <c r="F57" s="9"/>
      <c r="G57" s="9" t="s">
        <v>407</v>
      </c>
      <c r="H57" s="18"/>
      <c r="I57" s="8" t="e">
        <f t="shared" si="19"/>
        <v>#VALUE!</v>
      </c>
      <c r="J57" s="9" t="e">
        <f t="shared" si="20"/>
        <v>#VALUE!</v>
      </c>
      <c r="K57" s="18"/>
      <c r="L57" s="118" t="s">
        <v>26</v>
      </c>
      <c r="M57" s="53"/>
      <c r="N57" s="12"/>
      <c r="O57" s="12"/>
    </row>
    <row r="58" spans="1:15" ht="30" x14ac:dyDescent="0.25">
      <c r="A58" s="111" t="s">
        <v>104</v>
      </c>
      <c r="B58" s="12" t="s">
        <v>278</v>
      </c>
      <c r="C58" s="3" t="s">
        <v>10</v>
      </c>
      <c r="D58" s="36">
        <v>1</v>
      </c>
      <c r="E58" s="101" t="s">
        <v>406</v>
      </c>
      <c r="F58" s="9"/>
      <c r="G58" s="9" t="s">
        <v>407</v>
      </c>
      <c r="H58" s="18"/>
      <c r="I58" s="8" t="e">
        <f t="shared" si="19"/>
        <v>#VALUE!</v>
      </c>
      <c r="J58" s="9" t="e">
        <f t="shared" si="20"/>
        <v>#VALUE!</v>
      </c>
      <c r="K58" s="18"/>
      <c r="L58" s="118" t="s">
        <v>26</v>
      </c>
      <c r="M58" s="53"/>
      <c r="N58" s="12"/>
      <c r="O58" s="12"/>
    </row>
    <row r="59" spans="1:15" x14ac:dyDescent="0.25">
      <c r="A59" s="111" t="s">
        <v>105</v>
      </c>
      <c r="B59" s="12" t="s">
        <v>315</v>
      </c>
      <c r="C59" s="3" t="s">
        <v>10</v>
      </c>
      <c r="D59" s="36">
        <v>1</v>
      </c>
      <c r="E59" s="101" t="s">
        <v>406</v>
      </c>
      <c r="F59" s="9"/>
      <c r="G59" s="9" t="s">
        <v>407</v>
      </c>
      <c r="H59" s="18"/>
      <c r="I59" s="8" t="e">
        <f t="shared" si="19"/>
        <v>#VALUE!</v>
      </c>
      <c r="J59" s="9" t="e">
        <f t="shared" si="20"/>
        <v>#VALUE!</v>
      </c>
      <c r="K59" s="18"/>
      <c r="L59" s="118" t="s">
        <v>26</v>
      </c>
      <c r="M59" s="53"/>
      <c r="N59" s="12"/>
      <c r="O59" s="12"/>
    </row>
    <row r="60" spans="1:15" x14ac:dyDescent="0.25">
      <c r="A60" s="111" t="s">
        <v>106</v>
      </c>
      <c r="B60" s="12" t="s">
        <v>358</v>
      </c>
      <c r="C60" s="3" t="s">
        <v>10</v>
      </c>
      <c r="D60" s="36">
        <v>8</v>
      </c>
      <c r="E60" s="101" t="s">
        <v>406</v>
      </c>
      <c r="F60" s="9"/>
      <c r="G60" s="9" t="s">
        <v>407</v>
      </c>
      <c r="H60" s="13"/>
      <c r="I60" s="8" t="e">
        <f t="shared" si="19"/>
        <v>#VALUE!</v>
      </c>
      <c r="J60" s="9" t="e">
        <f t="shared" si="20"/>
        <v>#VALUE!</v>
      </c>
      <c r="K60" s="18"/>
      <c r="L60" s="118" t="s">
        <v>26</v>
      </c>
      <c r="M60" s="53"/>
      <c r="N60" s="12"/>
      <c r="O60" s="12"/>
    </row>
    <row r="61" spans="1:15" x14ac:dyDescent="0.25">
      <c r="A61" s="111" t="s">
        <v>409</v>
      </c>
      <c r="B61" s="12" t="s">
        <v>317</v>
      </c>
      <c r="C61" s="3" t="s">
        <v>10</v>
      </c>
      <c r="D61" s="36">
        <v>1</v>
      </c>
      <c r="E61" s="101" t="s">
        <v>406</v>
      </c>
      <c r="F61" s="9"/>
      <c r="G61" s="9" t="s">
        <v>407</v>
      </c>
      <c r="H61" s="13"/>
      <c r="I61" s="8" t="e">
        <f t="shared" si="19"/>
        <v>#VALUE!</v>
      </c>
      <c r="J61" s="9" t="e">
        <f t="shared" si="20"/>
        <v>#VALUE!</v>
      </c>
      <c r="K61" s="18"/>
      <c r="L61" s="118" t="s">
        <v>26</v>
      </c>
      <c r="M61" s="53"/>
      <c r="N61" s="12"/>
      <c r="O61" s="12"/>
    </row>
    <row r="62" spans="1:15" x14ac:dyDescent="0.25">
      <c r="A62" s="111" t="s">
        <v>410</v>
      </c>
      <c r="B62" s="12" t="s">
        <v>318</v>
      </c>
      <c r="C62" s="3" t="s">
        <v>10</v>
      </c>
      <c r="D62" s="36">
        <v>2</v>
      </c>
      <c r="E62" s="101" t="s">
        <v>406</v>
      </c>
      <c r="F62" s="9"/>
      <c r="G62" s="9" t="s">
        <v>407</v>
      </c>
      <c r="H62" s="13"/>
      <c r="I62" s="8" t="e">
        <f t="shared" si="19"/>
        <v>#VALUE!</v>
      </c>
      <c r="J62" s="9" t="e">
        <f t="shared" si="20"/>
        <v>#VALUE!</v>
      </c>
      <c r="K62" s="18"/>
      <c r="L62" s="118" t="s">
        <v>26</v>
      </c>
      <c r="M62" s="53"/>
      <c r="N62" s="12"/>
      <c r="O62" s="12"/>
    </row>
    <row r="63" spans="1:15" ht="30" x14ac:dyDescent="0.25">
      <c r="A63" s="111" t="s">
        <v>411</v>
      </c>
      <c r="B63" s="12" t="s">
        <v>46</v>
      </c>
      <c r="C63" s="3" t="s">
        <v>10</v>
      </c>
      <c r="D63" s="36">
        <v>4</v>
      </c>
      <c r="E63" s="101" t="s">
        <v>406</v>
      </c>
      <c r="F63" s="9"/>
      <c r="G63" s="9" t="s">
        <v>407</v>
      </c>
      <c r="H63" s="13"/>
      <c r="I63" s="8" t="e">
        <f t="shared" ref="I63" si="21">D63*E63</f>
        <v>#VALUE!</v>
      </c>
      <c r="J63" s="9" t="e">
        <f t="shared" ref="J63" si="22">D63*G63</f>
        <v>#VALUE!</v>
      </c>
      <c r="K63" s="18"/>
      <c r="L63" s="118" t="s">
        <v>26</v>
      </c>
      <c r="M63" s="53"/>
      <c r="N63" s="12"/>
      <c r="O63" s="12"/>
    </row>
    <row r="64" spans="1:15" ht="71.25" x14ac:dyDescent="0.25">
      <c r="A64" s="32">
        <v>15</v>
      </c>
      <c r="B64" s="107" t="s">
        <v>47</v>
      </c>
      <c r="C64" s="32" t="s">
        <v>8</v>
      </c>
      <c r="D64" s="33">
        <v>333</v>
      </c>
      <c r="E64" s="16"/>
      <c r="F64" s="28"/>
      <c r="G64" s="17"/>
      <c r="H64" s="122" t="s">
        <v>404</v>
      </c>
      <c r="I64" s="19"/>
      <c r="J64" s="17"/>
      <c r="K64" s="128" t="e">
        <f>D64*H64</f>
        <v>#VALUE!</v>
      </c>
      <c r="L64" s="118"/>
      <c r="M64" s="53"/>
      <c r="N64" s="12"/>
      <c r="O64" s="12"/>
    </row>
    <row r="65" spans="1:15" ht="60" x14ac:dyDescent="0.25">
      <c r="A65" s="111" t="s">
        <v>107</v>
      </c>
      <c r="B65" s="12" t="s">
        <v>48</v>
      </c>
      <c r="C65" s="3" t="s">
        <v>8</v>
      </c>
      <c r="D65" s="36">
        <v>333</v>
      </c>
      <c r="E65" s="101" t="s">
        <v>406</v>
      </c>
      <c r="F65" s="9"/>
      <c r="G65" s="9" t="s">
        <v>407</v>
      </c>
      <c r="H65" s="18"/>
      <c r="I65" s="8" t="e">
        <f t="shared" ref="I65:I71" si="23">D65*E65</f>
        <v>#VALUE!</v>
      </c>
      <c r="J65" s="9" t="e">
        <f t="shared" ref="J65:J71" si="24">D65*G65</f>
        <v>#VALUE!</v>
      </c>
      <c r="K65" s="18"/>
      <c r="L65" s="118" t="s">
        <v>26</v>
      </c>
      <c r="M65" s="53"/>
      <c r="N65" s="12"/>
      <c r="O65" s="12"/>
    </row>
    <row r="66" spans="1:15" x14ac:dyDescent="0.25">
      <c r="A66" s="111" t="s">
        <v>108</v>
      </c>
      <c r="B66" s="12" t="s">
        <v>31</v>
      </c>
      <c r="C66" s="3" t="s">
        <v>10</v>
      </c>
      <c r="D66" s="36">
        <v>167</v>
      </c>
      <c r="E66" s="101" t="s">
        <v>406</v>
      </c>
      <c r="F66" s="9"/>
      <c r="G66" s="9" t="s">
        <v>407</v>
      </c>
      <c r="H66" s="13"/>
      <c r="I66" s="8" t="e">
        <f t="shared" si="23"/>
        <v>#VALUE!</v>
      </c>
      <c r="J66" s="9" t="e">
        <f t="shared" si="24"/>
        <v>#VALUE!</v>
      </c>
      <c r="K66" s="18"/>
      <c r="L66" s="118" t="s">
        <v>26</v>
      </c>
      <c r="M66" s="53"/>
      <c r="N66" s="12"/>
      <c r="O66" s="12"/>
    </row>
    <row r="67" spans="1:15" ht="30" x14ac:dyDescent="0.25">
      <c r="A67" s="111" t="s">
        <v>109</v>
      </c>
      <c r="B67" s="12" t="s">
        <v>282</v>
      </c>
      <c r="C67" s="3" t="s">
        <v>10</v>
      </c>
      <c r="D67" s="36">
        <v>2</v>
      </c>
      <c r="E67" s="101" t="s">
        <v>406</v>
      </c>
      <c r="F67" s="9"/>
      <c r="G67" s="9" t="s">
        <v>407</v>
      </c>
      <c r="H67" s="18"/>
      <c r="I67" s="8" t="e">
        <f t="shared" si="23"/>
        <v>#VALUE!</v>
      </c>
      <c r="J67" s="9" t="e">
        <f t="shared" si="24"/>
        <v>#VALUE!</v>
      </c>
      <c r="K67" s="18"/>
      <c r="L67" s="118" t="s">
        <v>26</v>
      </c>
      <c r="M67" s="53"/>
      <c r="N67" s="12"/>
      <c r="O67" s="12"/>
    </row>
    <row r="68" spans="1:15" x14ac:dyDescent="0.25">
      <c r="A68" s="111" t="s">
        <v>412</v>
      </c>
      <c r="B68" s="12" t="s">
        <v>279</v>
      </c>
      <c r="C68" s="3" t="s">
        <v>10</v>
      </c>
      <c r="D68" s="36">
        <v>4</v>
      </c>
      <c r="E68" s="101" t="s">
        <v>406</v>
      </c>
      <c r="F68" s="9"/>
      <c r="G68" s="9" t="s">
        <v>407</v>
      </c>
      <c r="H68" s="18"/>
      <c r="I68" s="8" t="e">
        <f t="shared" si="23"/>
        <v>#VALUE!</v>
      </c>
      <c r="J68" s="9" t="e">
        <f t="shared" si="24"/>
        <v>#VALUE!</v>
      </c>
      <c r="K68" s="18"/>
      <c r="L68" s="118" t="s">
        <v>26</v>
      </c>
      <c r="M68" s="53"/>
      <c r="N68" s="12"/>
      <c r="O68" s="12"/>
    </row>
    <row r="69" spans="1:15" ht="30.75" customHeight="1" x14ac:dyDescent="0.25">
      <c r="A69" s="111" t="s">
        <v>292</v>
      </c>
      <c r="B69" s="12" t="s">
        <v>280</v>
      </c>
      <c r="C69" s="3" t="s">
        <v>10</v>
      </c>
      <c r="D69" s="36">
        <v>2</v>
      </c>
      <c r="E69" s="101" t="s">
        <v>406</v>
      </c>
      <c r="F69" s="9"/>
      <c r="G69" s="9" t="s">
        <v>407</v>
      </c>
      <c r="H69" s="13"/>
      <c r="I69" s="8" t="e">
        <f t="shared" si="23"/>
        <v>#VALUE!</v>
      </c>
      <c r="J69" s="9" t="e">
        <f t="shared" si="24"/>
        <v>#VALUE!</v>
      </c>
      <c r="K69" s="18"/>
      <c r="L69" s="118" t="s">
        <v>26</v>
      </c>
      <c r="M69" s="53"/>
      <c r="N69" s="12"/>
      <c r="O69" s="12"/>
    </row>
    <row r="70" spans="1:15" ht="30.75" customHeight="1" x14ac:dyDescent="0.25">
      <c r="A70" s="111" t="s">
        <v>293</v>
      </c>
      <c r="B70" s="12" t="s">
        <v>281</v>
      </c>
      <c r="C70" s="3" t="s">
        <v>10</v>
      </c>
      <c r="D70" s="36">
        <v>30</v>
      </c>
      <c r="E70" s="101" t="s">
        <v>406</v>
      </c>
      <c r="F70" s="9"/>
      <c r="G70" s="9" t="s">
        <v>407</v>
      </c>
      <c r="H70" s="13"/>
      <c r="I70" s="8" t="e">
        <f t="shared" si="23"/>
        <v>#VALUE!</v>
      </c>
      <c r="J70" s="9" t="e">
        <f t="shared" si="24"/>
        <v>#VALUE!</v>
      </c>
      <c r="K70" s="18"/>
      <c r="L70" s="118" t="s">
        <v>26</v>
      </c>
      <c r="M70" s="53"/>
      <c r="N70" s="12"/>
      <c r="O70" s="12"/>
    </row>
    <row r="71" spans="1:15" ht="30" x14ac:dyDescent="0.25">
      <c r="A71" s="111" t="s">
        <v>294</v>
      </c>
      <c r="B71" s="12" t="s">
        <v>49</v>
      </c>
      <c r="C71" s="3" t="s">
        <v>10</v>
      </c>
      <c r="D71" s="36">
        <v>6</v>
      </c>
      <c r="E71" s="101" t="s">
        <v>406</v>
      </c>
      <c r="F71" s="9"/>
      <c r="G71" s="9" t="s">
        <v>407</v>
      </c>
      <c r="H71" s="18"/>
      <c r="I71" s="8" t="e">
        <f t="shared" si="23"/>
        <v>#VALUE!</v>
      </c>
      <c r="J71" s="9" t="e">
        <f t="shared" si="24"/>
        <v>#VALUE!</v>
      </c>
      <c r="K71" s="18"/>
      <c r="L71" s="118" t="s">
        <v>26</v>
      </c>
      <c r="M71" s="53"/>
      <c r="N71" s="12"/>
      <c r="O71" s="12"/>
    </row>
    <row r="72" spans="1:15" ht="42.75" x14ac:dyDescent="0.25">
      <c r="A72" s="32">
        <v>16</v>
      </c>
      <c r="B72" s="107" t="s">
        <v>50</v>
      </c>
      <c r="C72" s="32" t="s">
        <v>124</v>
      </c>
      <c r="D72" s="33">
        <v>121.65</v>
      </c>
      <c r="E72" s="19"/>
      <c r="F72" s="17"/>
      <c r="G72" s="17"/>
      <c r="H72" s="122" t="s">
        <v>404</v>
      </c>
      <c r="I72" s="19"/>
      <c r="J72" s="17"/>
      <c r="K72" s="128" t="e">
        <f>D72*H72</f>
        <v>#VALUE!</v>
      </c>
      <c r="L72" s="118"/>
      <c r="M72" s="53"/>
      <c r="N72" s="12"/>
      <c r="O72" s="12"/>
    </row>
    <row r="73" spans="1:15" ht="42.75" x14ac:dyDescent="0.25">
      <c r="A73" s="32">
        <v>17</v>
      </c>
      <c r="B73" s="107" t="s">
        <v>51</v>
      </c>
      <c r="C73" s="32" t="s">
        <v>124</v>
      </c>
      <c r="D73" s="33">
        <v>243.3</v>
      </c>
      <c r="E73" s="19"/>
      <c r="F73" s="17"/>
      <c r="G73" s="17"/>
      <c r="H73" s="122" t="s">
        <v>404</v>
      </c>
      <c r="I73" s="19"/>
      <c r="J73" s="17"/>
      <c r="K73" s="128" t="e">
        <f>D73*H73</f>
        <v>#VALUE!</v>
      </c>
      <c r="L73" s="118"/>
      <c r="M73" s="53"/>
      <c r="N73" s="12"/>
      <c r="O73" s="12"/>
    </row>
    <row r="74" spans="1:15" ht="41.25" customHeight="1" x14ac:dyDescent="0.25">
      <c r="A74" s="32">
        <v>18</v>
      </c>
      <c r="B74" s="107" t="s">
        <v>52</v>
      </c>
      <c r="C74" s="32" t="s">
        <v>283</v>
      </c>
      <c r="D74" s="33">
        <v>7.415</v>
      </c>
      <c r="E74" s="19"/>
      <c r="F74" s="17"/>
      <c r="G74" s="17"/>
      <c r="H74" s="122" t="s">
        <v>404</v>
      </c>
      <c r="I74" s="19">
        <f t="shared" ref="I74:I82" si="25">D74*E74</f>
        <v>0</v>
      </c>
      <c r="J74" s="17">
        <f t="shared" ref="J74:J82" si="26">D74*G74</f>
        <v>0</v>
      </c>
      <c r="K74" s="128" t="e">
        <f>D74*H74</f>
        <v>#VALUE!</v>
      </c>
      <c r="L74" s="118"/>
      <c r="M74" s="53"/>
      <c r="N74" s="12"/>
      <c r="O74" s="12"/>
    </row>
    <row r="75" spans="1:15" ht="45" x14ac:dyDescent="0.25">
      <c r="A75" s="111" t="s">
        <v>295</v>
      </c>
      <c r="B75" s="12" t="s">
        <v>284</v>
      </c>
      <c r="C75" s="3" t="s">
        <v>8</v>
      </c>
      <c r="D75" s="36">
        <v>333</v>
      </c>
      <c r="E75" s="101" t="s">
        <v>406</v>
      </c>
      <c r="F75" s="9"/>
      <c r="G75" s="9" t="s">
        <v>407</v>
      </c>
      <c r="H75" s="18"/>
      <c r="I75" s="8" t="e">
        <f t="shared" si="25"/>
        <v>#VALUE!</v>
      </c>
      <c r="J75" s="9" t="e">
        <f t="shared" si="26"/>
        <v>#VALUE!</v>
      </c>
      <c r="K75" s="18"/>
      <c r="L75" s="118" t="s">
        <v>26</v>
      </c>
      <c r="M75" s="53"/>
      <c r="N75" s="12"/>
      <c r="O75" s="12"/>
    </row>
    <row r="76" spans="1:15" ht="45" x14ac:dyDescent="0.25">
      <c r="A76" s="111" t="s">
        <v>296</v>
      </c>
      <c r="B76" s="12" t="s">
        <v>285</v>
      </c>
      <c r="C76" s="3" t="s">
        <v>8</v>
      </c>
      <c r="D76" s="36">
        <v>73</v>
      </c>
      <c r="E76" s="101" t="s">
        <v>406</v>
      </c>
      <c r="F76" s="9"/>
      <c r="G76" s="9" t="s">
        <v>407</v>
      </c>
      <c r="H76" s="13"/>
      <c r="I76" s="8" t="e">
        <f t="shared" si="25"/>
        <v>#VALUE!</v>
      </c>
      <c r="J76" s="9" t="e">
        <f t="shared" si="26"/>
        <v>#VALUE!</v>
      </c>
      <c r="K76" s="18"/>
      <c r="L76" s="118" t="s">
        <v>26</v>
      </c>
      <c r="M76" s="53"/>
      <c r="N76" s="12"/>
      <c r="O76" s="12"/>
    </row>
    <row r="77" spans="1:15" ht="45" x14ac:dyDescent="0.25">
      <c r="A77" s="111" t="s">
        <v>297</v>
      </c>
      <c r="B77" s="12" t="s">
        <v>286</v>
      </c>
      <c r="C77" s="3" t="s">
        <v>8</v>
      </c>
      <c r="D77" s="36">
        <v>56</v>
      </c>
      <c r="E77" s="101" t="s">
        <v>406</v>
      </c>
      <c r="F77" s="9"/>
      <c r="G77" s="9" t="s">
        <v>407</v>
      </c>
      <c r="H77" s="18"/>
      <c r="I77" s="8" t="e">
        <f t="shared" si="25"/>
        <v>#VALUE!</v>
      </c>
      <c r="J77" s="9" t="e">
        <f t="shared" si="26"/>
        <v>#VALUE!</v>
      </c>
      <c r="K77" s="18"/>
      <c r="L77" s="118" t="s">
        <v>26</v>
      </c>
      <c r="M77" s="53"/>
      <c r="N77" s="12"/>
      <c r="O77" s="12"/>
    </row>
    <row r="78" spans="1:15" ht="45" x14ac:dyDescent="0.25">
      <c r="A78" s="111" t="s">
        <v>298</v>
      </c>
      <c r="B78" s="12" t="s">
        <v>287</v>
      </c>
      <c r="C78" s="3" t="s">
        <v>8</v>
      </c>
      <c r="D78" s="36">
        <v>94</v>
      </c>
      <c r="E78" s="101" t="s">
        <v>406</v>
      </c>
      <c r="F78" s="9"/>
      <c r="G78" s="9" t="s">
        <v>407</v>
      </c>
      <c r="H78" s="18"/>
      <c r="I78" s="8" t="e">
        <f t="shared" si="25"/>
        <v>#VALUE!</v>
      </c>
      <c r="J78" s="9" t="e">
        <f t="shared" si="26"/>
        <v>#VALUE!</v>
      </c>
      <c r="K78" s="18"/>
      <c r="L78" s="118" t="s">
        <v>26</v>
      </c>
      <c r="M78" s="53"/>
      <c r="N78" s="12"/>
      <c r="O78" s="12"/>
    </row>
    <row r="79" spans="1:15" ht="40.5" customHeight="1" x14ac:dyDescent="0.25">
      <c r="A79" s="111" t="s">
        <v>299</v>
      </c>
      <c r="B79" s="12" t="s">
        <v>288</v>
      </c>
      <c r="C79" s="3" t="s">
        <v>8</v>
      </c>
      <c r="D79" s="36">
        <v>14</v>
      </c>
      <c r="E79" s="101" t="s">
        <v>406</v>
      </c>
      <c r="F79" s="9"/>
      <c r="G79" s="9" t="s">
        <v>407</v>
      </c>
      <c r="H79" s="13"/>
      <c r="I79" s="8" t="e">
        <f t="shared" si="25"/>
        <v>#VALUE!</v>
      </c>
      <c r="J79" s="9" t="e">
        <f t="shared" si="26"/>
        <v>#VALUE!</v>
      </c>
      <c r="K79" s="18"/>
      <c r="L79" s="118" t="s">
        <v>26</v>
      </c>
      <c r="M79" s="53"/>
      <c r="N79" s="12"/>
      <c r="O79" s="12"/>
    </row>
    <row r="80" spans="1:15" ht="45" x14ac:dyDescent="0.25">
      <c r="A80" s="111" t="s">
        <v>300</v>
      </c>
      <c r="B80" s="12" t="s">
        <v>53</v>
      </c>
      <c r="C80" s="3" t="s">
        <v>8</v>
      </c>
      <c r="D80" s="36">
        <v>14</v>
      </c>
      <c r="E80" s="101" t="s">
        <v>406</v>
      </c>
      <c r="F80" s="9"/>
      <c r="G80" s="9" t="s">
        <v>407</v>
      </c>
      <c r="H80" s="18"/>
      <c r="I80" s="8" t="e">
        <f t="shared" si="25"/>
        <v>#VALUE!</v>
      </c>
      <c r="J80" s="9" t="e">
        <f t="shared" si="26"/>
        <v>#VALUE!</v>
      </c>
      <c r="K80" s="18"/>
      <c r="L80" s="118" t="s">
        <v>26</v>
      </c>
      <c r="M80" s="53"/>
      <c r="N80" s="12"/>
      <c r="O80" s="12"/>
    </row>
    <row r="81" spans="1:15" ht="45" x14ac:dyDescent="0.25">
      <c r="A81" s="111" t="s">
        <v>301</v>
      </c>
      <c r="B81" s="12" t="s">
        <v>54</v>
      </c>
      <c r="C81" s="3" t="s">
        <v>8</v>
      </c>
      <c r="D81" s="36">
        <v>70</v>
      </c>
      <c r="E81" s="101" t="s">
        <v>406</v>
      </c>
      <c r="F81" s="9"/>
      <c r="G81" s="9" t="s">
        <v>407</v>
      </c>
      <c r="H81" s="18"/>
      <c r="I81" s="8" t="e">
        <f t="shared" si="25"/>
        <v>#VALUE!</v>
      </c>
      <c r="J81" s="9" t="e">
        <f t="shared" si="26"/>
        <v>#VALUE!</v>
      </c>
      <c r="K81" s="18"/>
      <c r="L81" s="118" t="s">
        <v>26</v>
      </c>
      <c r="M81" s="53"/>
      <c r="N81" s="12"/>
      <c r="O81" s="12"/>
    </row>
    <row r="82" spans="1:15" ht="45" x14ac:dyDescent="0.25">
      <c r="A82" s="111" t="s">
        <v>302</v>
      </c>
      <c r="B82" s="12" t="s">
        <v>55</v>
      </c>
      <c r="C82" s="3" t="s">
        <v>8</v>
      </c>
      <c r="D82" s="36">
        <v>191</v>
      </c>
      <c r="E82" s="101" t="s">
        <v>406</v>
      </c>
      <c r="F82" s="9"/>
      <c r="G82" s="9" t="s">
        <v>407</v>
      </c>
      <c r="H82" s="18"/>
      <c r="I82" s="8" t="e">
        <f t="shared" si="25"/>
        <v>#VALUE!</v>
      </c>
      <c r="J82" s="9" t="e">
        <f t="shared" si="26"/>
        <v>#VALUE!</v>
      </c>
      <c r="K82" s="18"/>
      <c r="L82" s="118" t="s">
        <v>26</v>
      </c>
      <c r="M82" s="53"/>
      <c r="N82" s="12"/>
      <c r="O82" s="12"/>
    </row>
    <row r="83" spans="1:15" x14ac:dyDescent="0.25">
      <c r="A83" s="109"/>
      <c r="B83" s="22"/>
      <c r="C83" s="20"/>
      <c r="D83" s="38"/>
      <c r="E83" s="16"/>
      <c r="F83" s="28"/>
      <c r="G83" s="17"/>
      <c r="H83" s="18"/>
      <c r="I83" s="19"/>
      <c r="J83" s="17"/>
      <c r="K83" s="18"/>
      <c r="L83" s="118"/>
      <c r="M83" s="53"/>
      <c r="N83" s="12"/>
      <c r="O83" s="12"/>
    </row>
    <row r="84" spans="1:15" x14ac:dyDescent="0.25">
      <c r="A84" s="109"/>
      <c r="B84" s="104" t="s">
        <v>56</v>
      </c>
      <c r="C84" s="20"/>
      <c r="D84" s="38"/>
      <c r="E84" s="16"/>
      <c r="F84" s="28"/>
      <c r="G84" s="17"/>
      <c r="H84" s="18"/>
      <c r="I84" s="19"/>
      <c r="J84" s="17"/>
      <c r="K84" s="18"/>
      <c r="L84" s="118"/>
      <c r="M84" s="53"/>
      <c r="N84" s="12"/>
      <c r="O84" s="12"/>
    </row>
    <row r="85" spans="1:15" ht="42.75" x14ac:dyDescent="0.25">
      <c r="A85" s="32">
        <v>19</v>
      </c>
      <c r="B85" s="107" t="s">
        <v>289</v>
      </c>
      <c r="C85" s="32" t="s">
        <v>8</v>
      </c>
      <c r="D85" s="33">
        <v>16210</v>
      </c>
      <c r="E85" s="16"/>
      <c r="F85" s="28"/>
      <c r="G85" s="17"/>
      <c r="H85" s="122" t="s">
        <v>404</v>
      </c>
      <c r="I85" s="19"/>
      <c r="J85" s="17"/>
      <c r="K85" s="128" t="e">
        <f>D85*H85</f>
        <v>#VALUE!</v>
      </c>
      <c r="L85" s="118"/>
      <c r="M85" s="53"/>
      <c r="N85" s="12"/>
      <c r="O85" s="12"/>
    </row>
    <row r="86" spans="1:15" x14ac:dyDescent="0.25">
      <c r="A86" s="111" t="s">
        <v>303</v>
      </c>
      <c r="B86" s="12" t="s">
        <v>57</v>
      </c>
      <c r="C86" s="3" t="s">
        <v>8</v>
      </c>
      <c r="D86" s="36">
        <v>12975</v>
      </c>
      <c r="E86" s="101" t="s">
        <v>406</v>
      </c>
      <c r="F86" s="9"/>
      <c r="G86" s="9" t="s">
        <v>407</v>
      </c>
      <c r="H86" s="13"/>
      <c r="I86" s="8" t="e">
        <f t="shared" ref="I86:I91" si="27">D86*E86</f>
        <v>#VALUE!</v>
      </c>
      <c r="J86" s="9" t="e">
        <f t="shared" ref="J86:J91" si="28">D86*G86</f>
        <v>#VALUE!</v>
      </c>
      <c r="K86" s="18"/>
      <c r="L86" s="118" t="s">
        <v>26</v>
      </c>
      <c r="M86" s="53"/>
      <c r="N86" s="12"/>
      <c r="O86" s="12"/>
    </row>
    <row r="87" spans="1:15" x14ac:dyDescent="0.25">
      <c r="A87" s="111" t="s">
        <v>304</v>
      </c>
      <c r="B87" s="12" t="s">
        <v>58</v>
      </c>
      <c r="C87" s="3" t="s">
        <v>8</v>
      </c>
      <c r="D87" s="36">
        <v>12975</v>
      </c>
      <c r="E87" s="101" t="s">
        <v>406</v>
      </c>
      <c r="F87" s="9"/>
      <c r="G87" s="9" t="s">
        <v>407</v>
      </c>
      <c r="H87" s="13"/>
      <c r="I87" s="8" t="e">
        <f t="shared" si="27"/>
        <v>#VALUE!</v>
      </c>
      <c r="J87" s="9" t="e">
        <f t="shared" si="28"/>
        <v>#VALUE!</v>
      </c>
      <c r="K87" s="18"/>
      <c r="L87" s="118" t="s">
        <v>26</v>
      </c>
      <c r="M87" s="53"/>
      <c r="N87" s="12"/>
      <c r="O87" s="12"/>
    </row>
    <row r="88" spans="1:15" x14ac:dyDescent="0.25">
      <c r="A88" s="111" t="s">
        <v>305</v>
      </c>
      <c r="B88" s="12" t="s">
        <v>59</v>
      </c>
      <c r="C88" s="3" t="s">
        <v>8</v>
      </c>
      <c r="D88" s="36">
        <v>3235</v>
      </c>
      <c r="E88" s="101" t="s">
        <v>406</v>
      </c>
      <c r="F88" s="9"/>
      <c r="G88" s="9" t="s">
        <v>407</v>
      </c>
      <c r="H88" s="13"/>
      <c r="I88" s="8" t="e">
        <f t="shared" si="27"/>
        <v>#VALUE!</v>
      </c>
      <c r="J88" s="9" t="e">
        <f t="shared" si="28"/>
        <v>#VALUE!</v>
      </c>
      <c r="K88" s="18"/>
      <c r="L88" s="118" t="s">
        <v>26</v>
      </c>
      <c r="M88" s="53"/>
      <c r="N88" s="12"/>
      <c r="O88" s="12"/>
    </row>
    <row r="89" spans="1:15" x14ac:dyDescent="0.25">
      <c r="A89" s="111" t="s">
        <v>306</v>
      </c>
      <c r="B89" s="12" t="s">
        <v>60</v>
      </c>
      <c r="C89" s="3" t="s">
        <v>8</v>
      </c>
      <c r="D89" s="36">
        <v>3235</v>
      </c>
      <c r="E89" s="101" t="s">
        <v>406</v>
      </c>
      <c r="F89" s="9"/>
      <c r="G89" s="9" t="s">
        <v>407</v>
      </c>
      <c r="H89" s="13"/>
      <c r="I89" s="8" t="e">
        <f t="shared" si="27"/>
        <v>#VALUE!</v>
      </c>
      <c r="J89" s="9" t="e">
        <f t="shared" si="28"/>
        <v>#VALUE!</v>
      </c>
      <c r="K89" s="18"/>
      <c r="L89" s="118" t="s">
        <v>26</v>
      </c>
      <c r="M89" s="53"/>
      <c r="N89" s="12"/>
      <c r="O89" s="12"/>
    </row>
    <row r="90" spans="1:15" x14ac:dyDescent="0.25">
      <c r="A90" s="111" t="s">
        <v>307</v>
      </c>
      <c r="B90" s="12" t="s">
        <v>290</v>
      </c>
      <c r="C90" s="3" t="s">
        <v>10</v>
      </c>
      <c r="D90" s="36">
        <v>286</v>
      </c>
      <c r="E90" s="101" t="s">
        <v>406</v>
      </c>
      <c r="F90" s="9"/>
      <c r="G90" s="9" t="s">
        <v>407</v>
      </c>
      <c r="H90" s="18"/>
      <c r="I90" s="8" t="e">
        <f t="shared" si="27"/>
        <v>#VALUE!</v>
      </c>
      <c r="J90" s="9" t="e">
        <f t="shared" si="28"/>
        <v>#VALUE!</v>
      </c>
      <c r="K90" s="18"/>
      <c r="L90" s="118" t="s">
        <v>26</v>
      </c>
      <c r="M90" s="53"/>
      <c r="N90" s="12"/>
      <c r="O90" s="12"/>
    </row>
    <row r="91" spans="1:15" x14ac:dyDescent="0.25">
      <c r="A91" s="111" t="s">
        <v>308</v>
      </c>
      <c r="B91" s="12" t="s">
        <v>291</v>
      </c>
      <c r="C91" s="3" t="s">
        <v>10</v>
      </c>
      <c r="D91" s="36">
        <v>1624</v>
      </c>
      <c r="E91" s="101" t="s">
        <v>406</v>
      </c>
      <c r="F91" s="9"/>
      <c r="G91" s="9" t="s">
        <v>407</v>
      </c>
      <c r="H91" s="13"/>
      <c r="I91" s="8" t="e">
        <f t="shared" si="27"/>
        <v>#VALUE!</v>
      </c>
      <c r="J91" s="9" t="e">
        <f t="shared" si="28"/>
        <v>#VALUE!</v>
      </c>
      <c r="K91" s="18"/>
      <c r="L91" s="118" t="s">
        <v>26</v>
      </c>
      <c r="M91" s="53"/>
      <c r="N91" s="12"/>
      <c r="O91" s="12"/>
    </row>
    <row r="92" spans="1:15" ht="28.5" x14ac:dyDescent="0.25">
      <c r="A92" s="32">
        <v>20</v>
      </c>
      <c r="B92" s="107" t="s">
        <v>309</v>
      </c>
      <c r="C92" s="32" t="s">
        <v>10</v>
      </c>
      <c r="D92" s="33">
        <v>22</v>
      </c>
      <c r="E92" s="16"/>
      <c r="F92" s="28"/>
      <c r="G92" s="17"/>
      <c r="H92" s="122" t="s">
        <v>404</v>
      </c>
      <c r="I92" s="19"/>
      <c r="J92" s="17"/>
      <c r="K92" s="128" t="e">
        <f>D92*H92</f>
        <v>#VALUE!</v>
      </c>
      <c r="L92" s="118"/>
      <c r="M92" s="53"/>
      <c r="N92" s="12"/>
      <c r="O92" s="12"/>
    </row>
    <row r="93" spans="1:15" ht="30" x14ac:dyDescent="0.25">
      <c r="A93" s="111" t="s">
        <v>110</v>
      </c>
      <c r="B93" s="12" t="s">
        <v>310</v>
      </c>
      <c r="C93" s="3" t="s">
        <v>10</v>
      </c>
      <c r="D93" s="36">
        <v>2</v>
      </c>
      <c r="E93" s="101" t="s">
        <v>406</v>
      </c>
      <c r="F93" s="9"/>
      <c r="G93" s="9" t="s">
        <v>407</v>
      </c>
      <c r="H93" s="18"/>
      <c r="I93" s="8" t="e">
        <f t="shared" ref="I93:I95" si="29">D93*E93</f>
        <v>#VALUE!</v>
      </c>
      <c r="J93" s="9" t="e">
        <f t="shared" ref="J93:J95" si="30">D93*G93</f>
        <v>#VALUE!</v>
      </c>
      <c r="K93" s="18"/>
      <c r="L93" s="118" t="s">
        <v>26</v>
      </c>
      <c r="M93" s="53"/>
      <c r="N93" s="12"/>
      <c r="O93" s="12"/>
    </row>
    <row r="94" spans="1:15" ht="30" x14ac:dyDescent="0.25">
      <c r="A94" s="111" t="s">
        <v>111</v>
      </c>
      <c r="B94" s="12" t="s">
        <v>311</v>
      </c>
      <c r="C94" s="3" t="s">
        <v>10</v>
      </c>
      <c r="D94" s="36">
        <v>20</v>
      </c>
      <c r="E94" s="101" t="s">
        <v>406</v>
      </c>
      <c r="F94" s="9"/>
      <c r="G94" s="9" t="s">
        <v>407</v>
      </c>
      <c r="H94" s="13"/>
      <c r="I94" s="8" t="e">
        <f t="shared" si="29"/>
        <v>#VALUE!</v>
      </c>
      <c r="J94" s="9" t="e">
        <f t="shared" si="30"/>
        <v>#VALUE!</v>
      </c>
      <c r="K94" s="18"/>
      <c r="L94" s="118" t="s">
        <v>26</v>
      </c>
      <c r="M94" s="53"/>
      <c r="N94" s="12"/>
      <c r="O94" s="12"/>
    </row>
    <row r="95" spans="1:15" x14ac:dyDescent="0.25">
      <c r="A95" s="111" t="s">
        <v>112</v>
      </c>
      <c r="B95" s="12" t="s">
        <v>318</v>
      </c>
      <c r="C95" s="3" t="s">
        <v>10</v>
      </c>
      <c r="D95" s="36">
        <v>44</v>
      </c>
      <c r="E95" s="101" t="s">
        <v>406</v>
      </c>
      <c r="F95" s="9"/>
      <c r="G95" s="9" t="s">
        <v>407</v>
      </c>
      <c r="H95" s="13"/>
      <c r="I95" s="8" t="e">
        <f t="shared" si="29"/>
        <v>#VALUE!</v>
      </c>
      <c r="J95" s="9" t="e">
        <f t="shared" si="30"/>
        <v>#VALUE!</v>
      </c>
      <c r="K95" s="18"/>
      <c r="L95" s="118" t="s">
        <v>26</v>
      </c>
      <c r="M95" s="53"/>
      <c r="N95" s="12"/>
      <c r="O95" s="12"/>
    </row>
    <row r="96" spans="1:15" ht="28.5" x14ac:dyDescent="0.25">
      <c r="A96" s="112" t="s">
        <v>312</v>
      </c>
      <c r="B96" s="107" t="s">
        <v>355</v>
      </c>
      <c r="C96" s="32" t="s">
        <v>316</v>
      </c>
      <c r="D96" s="33">
        <v>22</v>
      </c>
      <c r="E96" s="16"/>
      <c r="F96" s="28"/>
      <c r="G96" s="28"/>
      <c r="H96" s="122" t="s">
        <v>404</v>
      </c>
      <c r="I96" s="19"/>
      <c r="J96" s="17"/>
      <c r="K96" s="128" t="e">
        <f>D96*H96</f>
        <v>#VALUE!</v>
      </c>
      <c r="L96" s="118" t="s">
        <v>26</v>
      </c>
      <c r="M96" s="53"/>
      <c r="N96" s="12"/>
      <c r="O96" s="12"/>
    </row>
    <row r="97" spans="1:15" ht="45" x14ac:dyDescent="0.25">
      <c r="A97" s="111" t="s">
        <v>113</v>
      </c>
      <c r="B97" s="12" t="s">
        <v>354</v>
      </c>
      <c r="C97" s="32" t="s">
        <v>10</v>
      </c>
      <c r="D97" s="33">
        <v>261</v>
      </c>
      <c r="E97" s="101" t="s">
        <v>406</v>
      </c>
      <c r="F97" s="9"/>
      <c r="G97" s="9" t="s">
        <v>407</v>
      </c>
      <c r="H97" s="13"/>
      <c r="I97" s="8" t="e">
        <f t="shared" ref="I97:I100" si="31">D97*E97</f>
        <v>#VALUE!</v>
      </c>
      <c r="J97" s="9" t="e">
        <f t="shared" ref="J97:J100" si="32">D97*G97</f>
        <v>#VALUE!</v>
      </c>
      <c r="K97" s="18"/>
      <c r="L97" s="118" t="s">
        <v>26</v>
      </c>
      <c r="M97" s="53"/>
      <c r="N97" s="12"/>
      <c r="O97" s="12"/>
    </row>
    <row r="98" spans="1:15" x14ac:dyDescent="0.25">
      <c r="A98" s="111" t="s">
        <v>114</v>
      </c>
      <c r="B98" s="12" t="s">
        <v>317</v>
      </c>
      <c r="C98" s="3" t="s">
        <v>10</v>
      </c>
      <c r="D98" s="36">
        <v>261</v>
      </c>
      <c r="E98" s="101" t="s">
        <v>406</v>
      </c>
      <c r="F98" s="9"/>
      <c r="G98" s="9" t="s">
        <v>407</v>
      </c>
      <c r="H98" s="18"/>
      <c r="I98" s="8" t="e">
        <f t="shared" si="31"/>
        <v>#VALUE!</v>
      </c>
      <c r="J98" s="9" t="e">
        <f t="shared" si="32"/>
        <v>#VALUE!</v>
      </c>
      <c r="K98" s="18"/>
      <c r="L98" s="118" t="s">
        <v>26</v>
      </c>
      <c r="M98" s="53"/>
      <c r="N98" s="12"/>
      <c r="O98" s="12"/>
    </row>
    <row r="99" spans="1:15" ht="30" x14ac:dyDescent="0.25">
      <c r="A99" s="111" t="s">
        <v>115</v>
      </c>
      <c r="B99" s="12" t="s">
        <v>356</v>
      </c>
      <c r="C99" s="32" t="s">
        <v>10</v>
      </c>
      <c r="D99" s="36">
        <v>261</v>
      </c>
      <c r="E99" s="101" t="s">
        <v>406</v>
      </c>
      <c r="F99" s="9"/>
      <c r="G99" s="9" t="s">
        <v>407</v>
      </c>
      <c r="H99" s="13"/>
      <c r="I99" s="8" t="e">
        <f t="shared" si="31"/>
        <v>#VALUE!</v>
      </c>
      <c r="J99" s="9" t="e">
        <f t="shared" si="32"/>
        <v>#VALUE!</v>
      </c>
      <c r="K99" s="18"/>
      <c r="L99" s="118" t="s">
        <v>26</v>
      </c>
      <c r="M99" s="102"/>
      <c r="N99" s="12"/>
      <c r="O99" s="12"/>
    </row>
    <row r="100" spans="1:15" ht="30" x14ac:dyDescent="0.25">
      <c r="A100" s="111" t="s">
        <v>116</v>
      </c>
      <c r="B100" s="12" t="s">
        <v>357</v>
      </c>
      <c r="C100" s="3" t="s">
        <v>10</v>
      </c>
      <c r="D100" s="36">
        <v>261</v>
      </c>
      <c r="E100" s="101" t="s">
        <v>406</v>
      </c>
      <c r="F100" s="9"/>
      <c r="G100" s="9" t="s">
        <v>407</v>
      </c>
      <c r="H100" s="18"/>
      <c r="I100" s="8" t="e">
        <f t="shared" si="31"/>
        <v>#VALUE!</v>
      </c>
      <c r="J100" s="9" t="e">
        <f t="shared" si="32"/>
        <v>#VALUE!</v>
      </c>
      <c r="K100" s="18"/>
      <c r="L100" s="118" t="s">
        <v>26</v>
      </c>
      <c r="M100" s="53"/>
      <c r="N100" s="12"/>
      <c r="O100" s="12"/>
    </row>
    <row r="101" spans="1:15" s="47" customFormat="1" x14ac:dyDescent="0.25">
      <c r="A101" s="109"/>
      <c r="B101" s="104" t="s">
        <v>61</v>
      </c>
      <c r="C101" s="20"/>
      <c r="D101" s="38"/>
      <c r="E101" s="16"/>
      <c r="F101" s="28"/>
      <c r="G101" s="17"/>
      <c r="H101" s="13"/>
      <c r="I101" s="19"/>
      <c r="J101" s="17"/>
      <c r="K101" s="18"/>
      <c r="L101" s="120"/>
      <c r="M101" s="103"/>
      <c r="N101" s="22"/>
      <c r="O101" s="22"/>
    </row>
    <row r="102" spans="1:15" ht="28.5" x14ac:dyDescent="0.25">
      <c r="A102" s="32">
        <v>22</v>
      </c>
      <c r="B102" s="107" t="s">
        <v>62</v>
      </c>
      <c r="C102" s="32" t="s">
        <v>63</v>
      </c>
      <c r="D102" s="33">
        <v>9.56</v>
      </c>
      <c r="E102" s="16"/>
      <c r="F102" s="28"/>
      <c r="G102" s="17"/>
      <c r="H102" s="122" t="s">
        <v>404</v>
      </c>
      <c r="I102" s="19"/>
      <c r="J102" s="17"/>
      <c r="K102" s="128" t="e">
        <f>D102*H102</f>
        <v>#VALUE!</v>
      </c>
      <c r="L102" s="118"/>
      <c r="M102" s="53"/>
      <c r="N102" s="12"/>
      <c r="O102" s="12"/>
    </row>
    <row r="103" spans="1:15" ht="30" x14ac:dyDescent="0.25">
      <c r="A103" s="111" t="s">
        <v>117</v>
      </c>
      <c r="B103" s="12" t="s">
        <v>319</v>
      </c>
      <c r="C103" s="3" t="s">
        <v>10</v>
      </c>
      <c r="D103" s="36">
        <v>4</v>
      </c>
      <c r="E103" s="101" t="s">
        <v>406</v>
      </c>
      <c r="F103" s="9"/>
      <c r="G103" s="9" t="s">
        <v>407</v>
      </c>
      <c r="H103" s="18"/>
      <c r="I103" s="8" t="e">
        <f t="shared" ref="I103:I148" si="33">D103*E103</f>
        <v>#VALUE!</v>
      </c>
      <c r="J103" s="9" t="e">
        <f t="shared" ref="J103:J148" si="34">D103*G103</f>
        <v>#VALUE!</v>
      </c>
      <c r="K103" s="18"/>
      <c r="L103" s="118" t="s">
        <v>26</v>
      </c>
      <c r="M103" s="53"/>
      <c r="N103" s="12"/>
      <c r="O103" s="12"/>
    </row>
    <row r="104" spans="1:15" ht="30" x14ac:dyDescent="0.25">
      <c r="A104" s="111" t="s">
        <v>18</v>
      </c>
      <c r="B104" s="12" t="s">
        <v>320</v>
      </c>
      <c r="C104" s="3" t="s">
        <v>10</v>
      </c>
      <c r="D104" s="36">
        <v>2</v>
      </c>
      <c r="E104" s="101" t="s">
        <v>406</v>
      </c>
      <c r="F104" s="9"/>
      <c r="G104" s="9" t="s">
        <v>407</v>
      </c>
      <c r="H104" s="18"/>
      <c r="I104" s="8" t="e">
        <f t="shared" si="33"/>
        <v>#VALUE!</v>
      </c>
      <c r="J104" s="9" t="e">
        <f t="shared" si="34"/>
        <v>#VALUE!</v>
      </c>
      <c r="K104" s="18"/>
      <c r="L104" s="118" t="s">
        <v>26</v>
      </c>
      <c r="M104" s="53"/>
      <c r="N104" s="12"/>
      <c r="O104" s="12"/>
    </row>
    <row r="105" spans="1:15" ht="24.75" customHeight="1" x14ac:dyDescent="0.25">
      <c r="A105" s="111" t="s">
        <v>118</v>
      </c>
      <c r="B105" s="12" t="s">
        <v>321</v>
      </c>
      <c r="C105" s="3" t="s">
        <v>10</v>
      </c>
      <c r="D105" s="36">
        <v>2</v>
      </c>
      <c r="E105" s="101" t="s">
        <v>406</v>
      </c>
      <c r="F105" s="9"/>
      <c r="G105" s="9" t="s">
        <v>407</v>
      </c>
      <c r="H105" s="13"/>
      <c r="I105" s="8" t="e">
        <f t="shared" si="33"/>
        <v>#VALUE!</v>
      </c>
      <c r="J105" s="9" t="e">
        <f t="shared" si="34"/>
        <v>#VALUE!</v>
      </c>
      <c r="K105" s="18"/>
      <c r="L105" s="118" t="s">
        <v>26</v>
      </c>
      <c r="M105" s="53"/>
      <c r="N105" s="12"/>
      <c r="O105" s="12"/>
    </row>
    <row r="106" spans="1:15" ht="30" x14ac:dyDescent="0.25">
      <c r="A106" s="111" t="s">
        <v>119</v>
      </c>
      <c r="B106" s="12" t="s">
        <v>322</v>
      </c>
      <c r="C106" s="3" t="s">
        <v>10</v>
      </c>
      <c r="D106" s="36">
        <v>1</v>
      </c>
      <c r="E106" s="101" t="s">
        <v>406</v>
      </c>
      <c r="F106" s="9"/>
      <c r="G106" s="9" t="s">
        <v>407</v>
      </c>
      <c r="H106" s="18"/>
      <c r="I106" s="8" t="e">
        <f t="shared" si="33"/>
        <v>#VALUE!</v>
      </c>
      <c r="J106" s="9" t="e">
        <f t="shared" si="34"/>
        <v>#VALUE!</v>
      </c>
      <c r="K106" s="18"/>
      <c r="L106" s="118" t="s">
        <v>26</v>
      </c>
      <c r="M106" s="53"/>
      <c r="N106" s="12"/>
      <c r="O106" s="12"/>
    </row>
    <row r="107" spans="1:15" ht="30" x14ac:dyDescent="0.25">
      <c r="A107" s="111" t="s">
        <v>120</v>
      </c>
      <c r="B107" s="12" t="s">
        <v>323</v>
      </c>
      <c r="C107" s="3"/>
      <c r="D107" s="36">
        <v>2</v>
      </c>
      <c r="E107" s="101" t="s">
        <v>406</v>
      </c>
      <c r="F107" s="9"/>
      <c r="G107" s="9" t="s">
        <v>407</v>
      </c>
      <c r="H107" s="18"/>
      <c r="I107" s="8" t="e">
        <f t="shared" si="33"/>
        <v>#VALUE!</v>
      </c>
      <c r="J107" s="9" t="e">
        <f t="shared" si="34"/>
        <v>#VALUE!</v>
      </c>
      <c r="K107" s="18"/>
      <c r="L107" s="118" t="s">
        <v>26</v>
      </c>
      <c r="M107" s="53"/>
      <c r="N107" s="12"/>
      <c r="O107" s="12"/>
    </row>
    <row r="108" spans="1:15" ht="30" x14ac:dyDescent="0.25">
      <c r="A108" s="111" t="s">
        <v>359</v>
      </c>
      <c r="B108" s="12" t="s">
        <v>352</v>
      </c>
      <c r="C108" s="3"/>
      <c r="D108" s="36">
        <v>2</v>
      </c>
      <c r="E108" s="101" t="s">
        <v>406</v>
      </c>
      <c r="F108" s="9"/>
      <c r="G108" s="9" t="s">
        <v>407</v>
      </c>
      <c r="H108" s="18"/>
      <c r="I108" s="8" t="e">
        <f t="shared" si="33"/>
        <v>#VALUE!</v>
      </c>
      <c r="J108" s="9" t="e">
        <f t="shared" si="34"/>
        <v>#VALUE!</v>
      </c>
      <c r="K108" s="18"/>
      <c r="L108" s="118" t="s">
        <v>26</v>
      </c>
      <c r="M108" s="53"/>
      <c r="N108" s="12"/>
      <c r="O108" s="12"/>
    </row>
    <row r="109" spans="1:15" ht="30" x14ac:dyDescent="0.25">
      <c r="A109" s="111" t="s">
        <v>360</v>
      </c>
      <c r="B109" s="12" t="s">
        <v>324</v>
      </c>
      <c r="C109" s="3"/>
      <c r="D109" s="36">
        <v>2</v>
      </c>
      <c r="E109" s="101" t="s">
        <v>406</v>
      </c>
      <c r="F109" s="9"/>
      <c r="G109" s="9" t="s">
        <v>407</v>
      </c>
      <c r="H109" s="18"/>
      <c r="I109" s="8" t="e">
        <f t="shared" si="33"/>
        <v>#VALUE!</v>
      </c>
      <c r="J109" s="9" t="e">
        <f t="shared" si="34"/>
        <v>#VALUE!</v>
      </c>
      <c r="K109" s="18"/>
      <c r="L109" s="118" t="s">
        <v>26</v>
      </c>
      <c r="M109" s="53"/>
      <c r="N109" s="12"/>
      <c r="O109" s="12"/>
    </row>
    <row r="110" spans="1:15" ht="30" x14ac:dyDescent="0.25">
      <c r="A110" s="111" t="s">
        <v>361</v>
      </c>
      <c r="B110" s="12" t="s">
        <v>325</v>
      </c>
      <c r="C110" s="3" t="s">
        <v>10</v>
      </c>
      <c r="D110" s="36">
        <v>1</v>
      </c>
      <c r="E110" s="101" t="s">
        <v>406</v>
      </c>
      <c r="F110" s="9"/>
      <c r="G110" s="9" t="s">
        <v>407</v>
      </c>
      <c r="H110" s="18"/>
      <c r="I110" s="8" t="e">
        <f t="shared" si="33"/>
        <v>#VALUE!</v>
      </c>
      <c r="J110" s="9" t="e">
        <f t="shared" si="34"/>
        <v>#VALUE!</v>
      </c>
      <c r="K110" s="18"/>
      <c r="L110" s="118" t="s">
        <v>26</v>
      </c>
      <c r="M110" s="53"/>
      <c r="N110" s="12"/>
      <c r="O110" s="12"/>
    </row>
    <row r="111" spans="1:15" ht="30" x14ac:dyDescent="0.25">
      <c r="A111" s="111" t="s">
        <v>362</v>
      </c>
      <c r="B111" s="12" t="s">
        <v>326</v>
      </c>
      <c r="C111" s="3" t="s">
        <v>10</v>
      </c>
      <c r="D111" s="36">
        <v>1</v>
      </c>
      <c r="E111" s="101" t="s">
        <v>406</v>
      </c>
      <c r="F111" s="9"/>
      <c r="G111" s="9" t="s">
        <v>407</v>
      </c>
      <c r="H111" s="18"/>
      <c r="I111" s="8" t="e">
        <f t="shared" si="33"/>
        <v>#VALUE!</v>
      </c>
      <c r="J111" s="9" t="e">
        <f t="shared" si="34"/>
        <v>#VALUE!</v>
      </c>
      <c r="K111" s="18"/>
      <c r="L111" s="118" t="s">
        <v>26</v>
      </c>
      <c r="M111" s="53"/>
      <c r="N111" s="12"/>
      <c r="O111" s="12"/>
    </row>
    <row r="112" spans="1:15" ht="30" x14ac:dyDescent="0.25">
      <c r="A112" s="111" t="s">
        <v>363</v>
      </c>
      <c r="B112" s="12" t="s">
        <v>327</v>
      </c>
      <c r="C112" s="3" t="s">
        <v>10</v>
      </c>
      <c r="D112" s="36">
        <v>3</v>
      </c>
      <c r="E112" s="101" t="s">
        <v>406</v>
      </c>
      <c r="F112" s="9"/>
      <c r="G112" s="9" t="s">
        <v>407</v>
      </c>
      <c r="H112" s="18"/>
      <c r="I112" s="8" t="e">
        <f t="shared" si="33"/>
        <v>#VALUE!</v>
      </c>
      <c r="J112" s="9" t="e">
        <f t="shared" si="34"/>
        <v>#VALUE!</v>
      </c>
      <c r="K112" s="18"/>
      <c r="L112" s="118" t="s">
        <v>26</v>
      </c>
      <c r="M112" s="53"/>
      <c r="N112" s="12"/>
      <c r="O112" s="12"/>
    </row>
    <row r="113" spans="1:15" ht="30" x14ac:dyDescent="0.25">
      <c r="A113" s="111" t="s">
        <v>364</v>
      </c>
      <c r="B113" s="12" t="s">
        <v>328</v>
      </c>
      <c r="C113" s="3" t="s">
        <v>10</v>
      </c>
      <c r="D113" s="36">
        <v>2</v>
      </c>
      <c r="E113" s="101" t="s">
        <v>406</v>
      </c>
      <c r="F113" s="9"/>
      <c r="G113" s="9" t="s">
        <v>407</v>
      </c>
      <c r="H113" s="13"/>
      <c r="I113" s="8" t="e">
        <f t="shared" si="33"/>
        <v>#VALUE!</v>
      </c>
      <c r="J113" s="9" t="e">
        <f t="shared" si="34"/>
        <v>#VALUE!</v>
      </c>
      <c r="K113" s="18"/>
      <c r="L113" s="118" t="s">
        <v>26</v>
      </c>
      <c r="M113" s="53"/>
      <c r="N113" s="12"/>
      <c r="O113" s="12"/>
    </row>
    <row r="114" spans="1:15" ht="30" x14ac:dyDescent="0.25">
      <c r="A114" s="111" t="s">
        <v>365</v>
      </c>
      <c r="B114" s="12" t="s">
        <v>329</v>
      </c>
      <c r="C114" s="3" t="s">
        <v>10</v>
      </c>
      <c r="D114" s="36">
        <v>4</v>
      </c>
      <c r="E114" s="101" t="s">
        <v>406</v>
      </c>
      <c r="F114" s="9"/>
      <c r="G114" s="9" t="s">
        <v>407</v>
      </c>
      <c r="H114" s="18"/>
      <c r="I114" s="8" t="e">
        <f t="shared" si="33"/>
        <v>#VALUE!</v>
      </c>
      <c r="J114" s="9" t="e">
        <f t="shared" si="34"/>
        <v>#VALUE!</v>
      </c>
      <c r="K114" s="18"/>
      <c r="L114" s="118" t="s">
        <v>26</v>
      </c>
      <c r="M114" s="53"/>
      <c r="N114" s="12"/>
      <c r="O114" s="12"/>
    </row>
    <row r="115" spans="1:15" ht="30" x14ac:dyDescent="0.25">
      <c r="A115" s="111" t="s">
        <v>366</v>
      </c>
      <c r="B115" s="12" t="s">
        <v>330</v>
      </c>
      <c r="C115" s="3"/>
      <c r="D115" s="36">
        <v>2</v>
      </c>
      <c r="E115" s="101" t="s">
        <v>406</v>
      </c>
      <c r="F115" s="9"/>
      <c r="G115" s="9" t="s">
        <v>407</v>
      </c>
      <c r="H115" s="18"/>
      <c r="I115" s="8" t="e">
        <f t="shared" si="33"/>
        <v>#VALUE!</v>
      </c>
      <c r="J115" s="9" t="e">
        <f t="shared" si="34"/>
        <v>#VALUE!</v>
      </c>
      <c r="K115" s="18"/>
      <c r="L115" s="118" t="s">
        <v>26</v>
      </c>
      <c r="M115" s="53"/>
      <c r="N115" s="12"/>
      <c r="O115" s="12"/>
    </row>
    <row r="116" spans="1:15" ht="27" customHeight="1" x14ac:dyDescent="0.25">
      <c r="A116" s="111" t="s">
        <v>367</v>
      </c>
      <c r="B116" s="12" t="s">
        <v>331</v>
      </c>
      <c r="C116" s="3" t="s">
        <v>10</v>
      </c>
      <c r="D116" s="36">
        <v>1</v>
      </c>
      <c r="E116" s="101" t="s">
        <v>406</v>
      </c>
      <c r="F116" s="9"/>
      <c r="G116" s="9" t="s">
        <v>407</v>
      </c>
      <c r="H116" s="13"/>
      <c r="I116" s="8" t="e">
        <f t="shared" si="33"/>
        <v>#VALUE!</v>
      </c>
      <c r="J116" s="9" t="e">
        <f t="shared" si="34"/>
        <v>#VALUE!</v>
      </c>
      <c r="K116" s="18"/>
      <c r="L116" s="118" t="s">
        <v>26</v>
      </c>
      <c r="M116" s="53"/>
      <c r="N116" s="12"/>
      <c r="O116" s="12"/>
    </row>
    <row r="117" spans="1:15" ht="30" x14ac:dyDescent="0.25">
      <c r="A117" s="111" t="s">
        <v>368</v>
      </c>
      <c r="B117" s="12" t="s">
        <v>332</v>
      </c>
      <c r="C117" s="3" t="s">
        <v>10</v>
      </c>
      <c r="D117" s="36">
        <v>1</v>
      </c>
      <c r="E117" s="101" t="s">
        <v>406</v>
      </c>
      <c r="F117" s="9"/>
      <c r="G117" s="9" t="s">
        <v>407</v>
      </c>
      <c r="H117" s="18"/>
      <c r="I117" s="8" t="e">
        <f t="shared" si="33"/>
        <v>#VALUE!</v>
      </c>
      <c r="J117" s="9" t="e">
        <f t="shared" si="34"/>
        <v>#VALUE!</v>
      </c>
      <c r="K117" s="18"/>
      <c r="L117" s="118" t="s">
        <v>26</v>
      </c>
      <c r="M117" s="53"/>
      <c r="N117" s="12"/>
      <c r="O117" s="12"/>
    </row>
    <row r="118" spans="1:15" ht="30" x14ac:dyDescent="0.25">
      <c r="A118" s="111" t="s">
        <v>369</v>
      </c>
      <c r="B118" s="12" t="s">
        <v>333</v>
      </c>
      <c r="C118" s="3" t="s">
        <v>10</v>
      </c>
      <c r="D118" s="36">
        <v>18</v>
      </c>
      <c r="E118" s="101" t="s">
        <v>406</v>
      </c>
      <c r="F118" s="9"/>
      <c r="G118" s="9" t="s">
        <v>407</v>
      </c>
      <c r="H118" s="18"/>
      <c r="I118" s="8" t="e">
        <f t="shared" si="33"/>
        <v>#VALUE!</v>
      </c>
      <c r="J118" s="9" t="e">
        <f t="shared" si="34"/>
        <v>#VALUE!</v>
      </c>
      <c r="K118" s="18"/>
      <c r="L118" s="118" t="s">
        <v>26</v>
      </c>
      <c r="M118" s="53"/>
      <c r="N118" s="12"/>
      <c r="O118" s="12"/>
    </row>
    <row r="119" spans="1:15" ht="30" x14ac:dyDescent="0.25">
      <c r="A119" s="111" t="s">
        <v>370</v>
      </c>
      <c r="B119" s="12" t="s">
        <v>334</v>
      </c>
      <c r="C119" s="3" t="s">
        <v>10</v>
      </c>
      <c r="D119" s="36">
        <v>20</v>
      </c>
      <c r="E119" s="101" t="s">
        <v>406</v>
      </c>
      <c r="F119" s="9"/>
      <c r="G119" s="9" t="s">
        <v>407</v>
      </c>
      <c r="H119" s="18"/>
      <c r="I119" s="8" t="e">
        <f t="shared" si="33"/>
        <v>#VALUE!</v>
      </c>
      <c r="J119" s="9" t="e">
        <f t="shared" si="34"/>
        <v>#VALUE!</v>
      </c>
      <c r="K119" s="18"/>
      <c r="L119" s="118" t="s">
        <v>26</v>
      </c>
      <c r="M119" s="53"/>
      <c r="N119" s="12"/>
      <c r="O119" s="12"/>
    </row>
    <row r="120" spans="1:15" ht="30" x14ac:dyDescent="0.25">
      <c r="A120" s="111" t="s">
        <v>371</v>
      </c>
      <c r="B120" s="12" t="s">
        <v>335</v>
      </c>
      <c r="C120" s="3" t="s">
        <v>10</v>
      </c>
      <c r="D120" s="36">
        <v>2</v>
      </c>
      <c r="E120" s="101" t="s">
        <v>406</v>
      </c>
      <c r="F120" s="9"/>
      <c r="G120" s="9" t="s">
        <v>407</v>
      </c>
      <c r="H120" s="18"/>
      <c r="I120" s="8" t="e">
        <f t="shared" si="33"/>
        <v>#VALUE!</v>
      </c>
      <c r="J120" s="9" t="e">
        <f t="shared" si="34"/>
        <v>#VALUE!</v>
      </c>
      <c r="K120" s="18"/>
      <c r="L120" s="118" t="s">
        <v>26</v>
      </c>
      <c r="M120" s="53"/>
      <c r="N120" s="12"/>
      <c r="O120" s="12"/>
    </row>
    <row r="121" spans="1:15" ht="30" x14ac:dyDescent="0.25">
      <c r="A121" s="111" t="s">
        <v>372</v>
      </c>
      <c r="B121" s="12" t="s">
        <v>336</v>
      </c>
      <c r="C121" s="3" t="s">
        <v>10</v>
      </c>
      <c r="D121" s="36">
        <v>7</v>
      </c>
      <c r="E121" s="101" t="s">
        <v>406</v>
      </c>
      <c r="F121" s="9"/>
      <c r="G121" s="9" t="s">
        <v>407</v>
      </c>
      <c r="H121" s="18"/>
      <c r="I121" s="8" t="e">
        <f t="shared" si="33"/>
        <v>#VALUE!</v>
      </c>
      <c r="J121" s="9" t="e">
        <f t="shared" si="34"/>
        <v>#VALUE!</v>
      </c>
      <c r="K121" s="18"/>
      <c r="L121" s="118" t="s">
        <v>26</v>
      </c>
      <c r="M121" s="53"/>
      <c r="N121" s="12"/>
      <c r="O121" s="12"/>
    </row>
    <row r="122" spans="1:15" ht="30" x14ac:dyDescent="0.25">
      <c r="A122" s="111" t="s">
        <v>373</v>
      </c>
      <c r="B122" s="12" t="s">
        <v>337</v>
      </c>
      <c r="C122" s="3" t="s">
        <v>10</v>
      </c>
      <c r="D122" s="36">
        <v>20</v>
      </c>
      <c r="E122" s="101" t="s">
        <v>406</v>
      </c>
      <c r="F122" s="9"/>
      <c r="G122" s="9" t="s">
        <v>407</v>
      </c>
      <c r="H122" s="13"/>
      <c r="I122" s="8" t="e">
        <f t="shared" si="33"/>
        <v>#VALUE!</v>
      </c>
      <c r="J122" s="9" t="e">
        <f t="shared" si="34"/>
        <v>#VALUE!</v>
      </c>
      <c r="K122" s="18"/>
      <c r="L122" s="118" t="s">
        <v>26</v>
      </c>
      <c r="M122" s="53"/>
      <c r="N122" s="12"/>
      <c r="O122" s="12"/>
    </row>
    <row r="123" spans="1:15" ht="30" x14ac:dyDescent="0.25">
      <c r="A123" s="111" t="s">
        <v>374</v>
      </c>
      <c r="B123" s="12" t="s">
        <v>338</v>
      </c>
      <c r="C123" s="3" t="s">
        <v>10</v>
      </c>
      <c r="D123" s="36">
        <v>2</v>
      </c>
      <c r="E123" s="101" t="s">
        <v>406</v>
      </c>
      <c r="F123" s="9"/>
      <c r="G123" s="9" t="s">
        <v>407</v>
      </c>
      <c r="H123" s="13"/>
      <c r="I123" s="8" t="e">
        <f t="shared" si="33"/>
        <v>#VALUE!</v>
      </c>
      <c r="J123" s="9" t="e">
        <f t="shared" si="34"/>
        <v>#VALUE!</v>
      </c>
      <c r="K123" s="18"/>
      <c r="L123" s="118" t="s">
        <v>26</v>
      </c>
      <c r="M123" s="53"/>
      <c r="N123" s="12"/>
      <c r="O123" s="12"/>
    </row>
    <row r="124" spans="1:15" ht="30" x14ac:dyDescent="0.25">
      <c r="A124" s="111" t="s">
        <v>375</v>
      </c>
      <c r="B124" s="12" t="s">
        <v>87</v>
      </c>
      <c r="C124" s="3" t="s">
        <v>10</v>
      </c>
      <c r="D124" s="36">
        <v>8</v>
      </c>
      <c r="E124" s="101" t="s">
        <v>406</v>
      </c>
      <c r="F124" s="9"/>
      <c r="G124" s="9" t="s">
        <v>407</v>
      </c>
      <c r="H124" s="13"/>
      <c r="I124" s="8" t="e">
        <f t="shared" si="33"/>
        <v>#VALUE!</v>
      </c>
      <c r="J124" s="9" t="e">
        <f t="shared" si="34"/>
        <v>#VALUE!</v>
      </c>
      <c r="K124" s="18"/>
      <c r="L124" s="118" t="s">
        <v>26</v>
      </c>
      <c r="M124" s="53"/>
      <c r="N124" s="12"/>
      <c r="O124" s="12"/>
    </row>
    <row r="125" spans="1:15" ht="30" x14ac:dyDescent="0.25">
      <c r="A125" s="111" t="s">
        <v>376</v>
      </c>
      <c r="B125" s="12" t="s">
        <v>64</v>
      </c>
      <c r="C125" s="3" t="s">
        <v>10</v>
      </c>
      <c r="D125" s="36">
        <v>20</v>
      </c>
      <c r="E125" s="101" t="s">
        <v>406</v>
      </c>
      <c r="F125" s="9"/>
      <c r="G125" s="9" t="s">
        <v>407</v>
      </c>
      <c r="H125" s="13"/>
      <c r="I125" s="8" t="e">
        <f t="shared" si="33"/>
        <v>#VALUE!</v>
      </c>
      <c r="J125" s="9" t="e">
        <f t="shared" si="34"/>
        <v>#VALUE!</v>
      </c>
      <c r="K125" s="18"/>
      <c r="L125" s="118" t="s">
        <v>26</v>
      </c>
      <c r="M125" s="53"/>
      <c r="N125" s="12"/>
      <c r="O125" s="12"/>
    </row>
    <row r="126" spans="1:15" ht="30" x14ac:dyDescent="0.25">
      <c r="A126" s="111" t="s">
        <v>377</v>
      </c>
      <c r="B126" s="12" t="s">
        <v>65</v>
      </c>
      <c r="C126" s="3" t="s">
        <v>10</v>
      </c>
      <c r="D126" s="36">
        <v>65</v>
      </c>
      <c r="E126" s="101" t="s">
        <v>406</v>
      </c>
      <c r="F126" s="9"/>
      <c r="G126" s="9" t="s">
        <v>407</v>
      </c>
      <c r="H126" s="13"/>
      <c r="I126" s="8" t="e">
        <f t="shared" si="33"/>
        <v>#VALUE!</v>
      </c>
      <c r="J126" s="9" t="e">
        <f t="shared" si="34"/>
        <v>#VALUE!</v>
      </c>
      <c r="K126" s="18"/>
      <c r="L126" s="118" t="s">
        <v>26</v>
      </c>
      <c r="M126" s="53"/>
      <c r="N126" s="12"/>
      <c r="O126" s="12"/>
    </row>
    <row r="127" spans="1:15" ht="30" x14ac:dyDescent="0.25">
      <c r="A127" s="111" t="s">
        <v>378</v>
      </c>
      <c r="B127" s="12" t="s">
        <v>66</v>
      </c>
      <c r="C127" s="3" t="s">
        <v>10</v>
      </c>
      <c r="D127" s="36">
        <v>21</v>
      </c>
      <c r="E127" s="101" t="s">
        <v>406</v>
      </c>
      <c r="F127" s="9"/>
      <c r="G127" s="9" t="s">
        <v>407</v>
      </c>
      <c r="H127" s="13"/>
      <c r="I127" s="8" t="e">
        <f t="shared" si="33"/>
        <v>#VALUE!</v>
      </c>
      <c r="J127" s="9" t="e">
        <f t="shared" si="34"/>
        <v>#VALUE!</v>
      </c>
      <c r="K127" s="18"/>
      <c r="L127" s="118" t="s">
        <v>26</v>
      </c>
      <c r="M127" s="53"/>
      <c r="N127" s="12"/>
      <c r="O127" s="12"/>
    </row>
    <row r="128" spans="1:15" ht="30" x14ac:dyDescent="0.25">
      <c r="A128" s="111" t="s">
        <v>379</v>
      </c>
      <c r="B128" s="12" t="s">
        <v>67</v>
      </c>
      <c r="C128" s="3" t="s">
        <v>10</v>
      </c>
      <c r="D128" s="36">
        <v>22</v>
      </c>
      <c r="E128" s="101" t="s">
        <v>406</v>
      </c>
      <c r="F128" s="9"/>
      <c r="G128" s="9" t="s">
        <v>407</v>
      </c>
      <c r="H128" s="13"/>
      <c r="I128" s="8" t="e">
        <f t="shared" si="33"/>
        <v>#VALUE!</v>
      </c>
      <c r="J128" s="9" t="e">
        <f t="shared" si="34"/>
        <v>#VALUE!</v>
      </c>
      <c r="K128" s="18"/>
      <c r="L128" s="118" t="s">
        <v>26</v>
      </c>
      <c r="M128" s="53"/>
      <c r="N128" s="12"/>
      <c r="O128" s="12"/>
    </row>
    <row r="129" spans="1:15" ht="30" x14ac:dyDescent="0.25">
      <c r="A129" s="111" t="s">
        <v>380</v>
      </c>
      <c r="B129" s="12" t="s">
        <v>68</v>
      </c>
      <c r="C129" s="3" t="s">
        <v>10</v>
      </c>
      <c r="D129" s="36">
        <v>38</v>
      </c>
      <c r="E129" s="101" t="s">
        <v>406</v>
      </c>
      <c r="F129" s="9"/>
      <c r="G129" s="9" t="s">
        <v>407</v>
      </c>
      <c r="H129" s="13"/>
      <c r="I129" s="8" t="e">
        <f t="shared" si="33"/>
        <v>#VALUE!</v>
      </c>
      <c r="J129" s="9" t="e">
        <f t="shared" si="34"/>
        <v>#VALUE!</v>
      </c>
      <c r="K129" s="18"/>
      <c r="L129" s="118" t="s">
        <v>26</v>
      </c>
      <c r="M129" s="53"/>
      <c r="N129" s="12"/>
      <c r="O129" s="12"/>
    </row>
    <row r="130" spans="1:15" ht="30" x14ac:dyDescent="0.25">
      <c r="A130" s="111" t="s">
        <v>381</v>
      </c>
      <c r="B130" s="12" t="s">
        <v>69</v>
      </c>
      <c r="C130" s="3" t="s">
        <v>10</v>
      </c>
      <c r="D130" s="36">
        <v>91</v>
      </c>
      <c r="E130" s="101" t="s">
        <v>406</v>
      </c>
      <c r="F130" s="9"/>
      <c r="G130" s="9" t="s">
        <v>407</v>
      </c>
      <c r="H130" s="18"/>
      <c r="I130" s="8" t="e">
        <f t="shared" si="33"/>
        <v>#VALUE!</v>
      </c>
      <c r="J130" s="9" t="e">
        <f t="shared" si="34"/>
        <v>#VALUE!</v>
      </c>
      <c r="K130" s="18"/>
      <c r="L130" s="118" t="s">
        <v>26</v>
      </c>
      <c r="M130" s="53"/>
      <c r="N130" s="12"/>
      <c r="O130" s="12"/>
    </row>
    <row r="131" spans="1:15" ht="30" x14ac:dyDescent="0.25">
      <c r="A131" s="111" t="s">
        <v>382</v>
      </c>
      <c r="B131" s="12" t="s">
        <v>70</v>
      </c>
      <c r="C131" s="3" t="s">
        <v>10</v>
      </c>
      <c r="D131" s="36">
        <v>9</v>
      </c>
      <c r="E131" s="101" t="s">
        <v>406</v>
      </c>
      <c r="F131" s="9"/>
      <c r="G131" s="9" t="s">
        <v>407</v>
      </c>
      <c r="H131" s="13"/>
      <c r="I131" s="8" t="e">
        <f t="shared" si="33"/>
        <v>#VALUE!</v>
      </c>
      <c r="J131" s="9" t="e">
        <f t="shared" si="34"/>
        <v>#VALUE!</v>
      </c>
      <c r="K131" s="18"/>
      <c r="L131" s="118" t="s">
        <v>26</v>
      </c>
      <c r="M131" s="53"/>
      <c r="N131" s="12"/>
      <c r="O131" s="12"/>
    </row>
    <row r="132" spans="1:15" ht="30" x14ac:dyDescent="0.25">
      <c r="A132" s="111" t="s">
        <v>383</v>
      </c>
      <c r="B132" s="12" t="s">
        <v>71</v>
      </c>
      <c r="C132" s="3" t="s">
        <v>10</v>
      </c>
      <c r="D132" s="36">
        <v>8</v>
      </c>
      <c r="E132" s="101" t="s">
        <v>406</v>
      </c>
      <c r="F132" s="9"/>
      <c r="G132" s="9" t="s">
        <v>407</v>
      </c>
      <c r="H132" s="13"/>
      <c r="I132" s="8" t="e">
        <f t="shared" si="33"/>
        <v>#VALUE!</v>
      </c>
      <c r="J132" s="9" t="e">
        <f t="shared" si="34"/>
        <v>#VALUE!</v>
      </c>
      <c r="K132" s="18"/>
      <c r="L132" s="118" t="s">
        <v>26</v>
      </c>
      <c r="M132" s="53"/>
      <c r="N132" s="12"/>
      <c r="O132" s="12"/>
    </row>
    <row r="133" spans="1:15" ht="30" x14ac:dyDescent="0.25">
      <c r="A133" s="111" t="s">
        <v>384</v>
      </c>
      <c r="B133" s="12" t="s">
        <v>72</v>
      </c>
      <c r="C133" s="3" t="s">
        <v>10</v>
      </c>
      <c r="D133" s="36">
        <v>17</v>
      </c>
      <c r="E133" s="101" t="s">
        <v>406</v>
      </c>
      <c r="F133" s="9"/>
      <c r="G133" s="9" t="s">
        <v>407</v>
      </c>
      <c r="H133" s="13"/>
      <c r="I133" s="8" t="e">
        <f t="shared" si="33"/>
        <v>#VALUE!</v>
      </c>
      <c r="J133" s="9" t="e">
        <f t="shared" si="34"/>
        <v>#VALUE!</v>
      </c>
      <c r="K133" s="18"/>
      <c r="L133" s="118" t="s">
        <v>26</v>
      </c>
      <c r="M133" s="53"/>
      <c r="N133" s="12"/>
      <c r="O133" s="12"/>
    </row>
    <row r="134" spans="1:15" ht="30" x14ac:dyDescent="0.25">
      <c r="A134" s="111" t="s">
        <v>385</v>
      </c>
      <c r="B134" s="12" t="s">
        <v>339</v>
      </c>
      <c r="C134" s="3" t="s">
        <v>10</v>
      </c>
      <c r="D134" s="36">
        <v>18</v>
      </c>
      <c r="E134" s="101" t="s">
        <v>406</v>
      </c>
      <c r="F134" s="9"/>
      <c r="G134" s="9" t="s">
        <v>407</v>
      </c>
      <c r="H134" s="18"/>
      <c r="I134" s="8" t="e">
        <f t="shared" si="33"/>
        <v>#VALUE!</v>
      </c>
      <c r="J134" s="9" t="e">
        <f t="shared" si="34"/>
        <v>#VALUE!</v>
      </c>
      <c r="K134" s="18"/>
      <c r="L134" s="118" t="s">
        <v>26</v>
      </c>
      <c r="M134" s="53"/>
      <c r="N134" s="12"/>
      <c r="O134" s="12"/>
    </row>
    <row r="135" spans="1:15" ht="30" x14ac:dyDescent="0.25">
      <c r="A135" s="111" t="s">
        <v>386</v>
      </c>
      <c r="B135" s="12" t="s">
        <v>73</v>
      </c>
      <c r="C135" s="3" t="s">
        <v>10</v>
      </c>
      <c r="D135" s="36">
        <v>8</v>
      </c>
      <c r="E135" s="101" t="s">
        <v>406</v>
      </c>
      <c r="F135" s="9"/>
      <c r="G135" s="9" t="s">
        <v>407</v>
      </c>
      <c r="H135" s="13"/>
      <c r="I135" s="8" t="e">
        <f t="shared" si="33"/>
        <v>#VALUE!</v>
      </c>
      <c r="J135" s="9" t="e">
        <f t="shared" si="34"/>
        <v>#VALUE!</v>
      </c>
      <c r="K135" s="18"/>
      <c r="L135" s="118" t="s">
        <v>26</v>
      </c>
      <c r="M135" s="53"/>
      <c r="N135" s="12"/>
      <c r="O135" s="12"/>
    </row>
    <row r="136" spans="1:15" ht="30" x14ac:dyDescent="0.25">
      <c r="A136" s="111" t="s">
        <v>387</v>
      </c>
      <c r="B136" s="12" t="s">
        <v>340</v>
      </c>
      <c r="C136" s="3" t="s">
        <v>10</v>
      </c>
      <c r="D136" s="36">
        <v>32</v>
      </c>
      <c r="E136" s="101" t="s">
        <v>406</v>
      </c>
      <c r="F136" s="9"/>
      <c r="G136" s="9" t="s">
        <v>407</v>
      </c>
      <c r="H136" s="18"/>
      <c r="I136" s="8" t="e">
        <f t="shared" si="33"/>
        <v>#VALUE!</v>
      </c>
      <c r="J136" s="9" t="e">
        <f t="shared" si="34"/>
        <v>#VALUE!</v>
      </c>
      <c r="K136" s="18"/>
      <c r="L136" s="118" t="s">
        <v>26</v>
      </c>
      <c r="M136" s="53"/>
      <c r="N136" s="12"/>
      <c r="O136" s="12"/>
    </row>
    <row r="137" spans="1:15" ht="24.75" customHeight="1" x14ac:dyDescent="0.25">
      <c r="A137" s="111" t="s">
        <v>388</v>
      </c>
      <c r="B137" s="12" t="s">
        <v>74</v>
      </c>
      <c r="C137" s="3" t="s">
        <v>10</v>
      </c>
      <c r="D137" s="36">
        <v>1</v>
      </c>
      <c r="E137" s="101" t="s">
        <v>406</v>
      </c>
      <c r="F137" s="9"/>
      <c r="G137" s="9" t="s">
        <v>407</v>
      </c>
      <c r="H137" s="13"/>
      <c r="I137" s="8" t="e">
        <f t="shared" si="33"/>
        <v>#VALUE!</v>
      </c>
      <c r="J137" s="9" t="e">
        <f t="shared" si="34"/>
        <v>#VALUE!</v>
      </c>
      <c r="K137" s="18"/>
      <c r="L137" s="118" t="s">
        <v>26</v>
      </c>
      <c r="M137" s="53"/>
      <c r="N137" s="12"/>
      <c r="O137" s="12"/>
    </row>
    <row r="138" spans="1:15" ht="30" x14ac:dyDescent="0.25">
      <c r="A138" s="111" t="s">
        <v>389</v>
      </c>
      <c r="B138" s="12" t="s">
        <v>75</v>
      </c>
      <c r="C138" s="3" t="s">
        <v>10</v>
      </c>
      <c r="D138" s="36">
        <v>6</v>
      </c>
      <c r="E138" s="101" t="s">
        <v>406</v>
      </c>
      <c r="F138" s="9"/>
      <c r="G138" s="9" t="s">
        <v>407</v>
      </c>
      <c r="H138" s="18"/>
      <c r="I138" s="8" t="e">
        <f t="shared" si="33"/>
        <v>#VALUE!</v>
      </c>
      <c r="J138" s="9" t="e">
        <f t="shared" si="34"/>
        <v>#VALUE!</v>
      </c>
      <c r="K138" s="18"/>
      <c r="L138" s="118" t="s">
        <v>26</v>
      </c>
      <c r="M138" s="53"/>
      <c r="N138" s="12"/>
      <c r="O138" s="12"/>
    </row>
    <row r="139" spans="1:15" ht="30" x14ac:dyDescent="0.25">
      <c r="A139" s="111" t="s">
        <v>390</v>
      </c>
      <c r="B139" s="12" t="s">
        <v>76</v>
      </c>
      <c r="C139" s="3" t="s">
        <v>10</v>
      </c>
      <c r="D139" s="36">
        <v>1</v>
      </c>
      <c r="E139" s="101" t="s">
        <v>406</v>
      </c>
      <c r="F139" s="9"/>
      <c r="G139" s="9" t="s">
        <v>407</v>
      </c>
      <c r="H139" s="18"/>
      <c r="I139" s="8" t="e">
        <f t="shared" si="33"/>
        <v>#VALUE!</v>
      </c>
      <c r="J139" s="9" t="e">
        <f t="shared" si="34"/>
        <v>#VALUE!</v>
      </c>
      <c r="K139" s="18"/>
      <c r="L139" s="118" t="s">
        <v>26</v>
      </c>
      <c r="M139" s="53"/>
      <c r="N139" s="12"/>
      <c r="O139" s="12"/>
    </row>
    <row r="140" spans="1:15" ht="30" x14ac:dyDescent="0.25">
      <c r="A140" s="111" t="s">
        <v>391</v>
      </c>
      <c r="B140" s="12" t="s">
        <v>77</v>
      </c>
      <c r="C140" s="3" t="s">
        <v>10</v>
      </c>
      <c r="D140" s="36">
        <v>1</v>
      </c>
      <c r="E140" s="101" t="s">
        <v>406</v>
      </c>
      <c r="F140" s="9"/>
      <c r="G140" s="9" t="s">
        <v>407</v>
      </c>
      <c r="H140" s="18"/>
      <c r="I140" s="8" t="e">
        <f t="shared" si="33"/>
        <v>#VALUE!</v>
      </c>
      <c r="J140" s="9" t="e">
        <f t="shared" si="34"/>
        <v>#VALUE!</v>
      </c>
      <c r="K140" s="18"/>
      <c r="L140" s="118" t="s">
        <v>26</v>
      </c>
      <c r="M140" s="53"/>
      <c r="N140" s="12"/>
      <c r="O140" s="12"/>
    </row>
    <row r="141" spans="1:15" ht="30" x14ac:dyDescent="0.25">
      <c r="A141" s="111" t="s">
        <v>392</v>
      </c>
      <c r="B141" s="12" t="s">
        <v>341</v>
      </c>
      <c r="C141" s="3" t="s">
        <v>10</v>
      </c>
      <c r="D141" s="36">
        <v>22</v>
      </c>
      <c r="E141" s="101" t="s">
        <v>406</v>
      </c>
      <c r="F141" s="9"/>
      <c r="G141" s="9" t="s">
        <v>407</v>
      </c>
      <c r="H141" s="18"/>
      <c r="I141" s="8" t="e">
        <f t="shared" si="33"/>
        <v>#VALUE!</v>
      </c>
      <c r="J141" s="9" t="e">
        <f t="shared" si="34"/>
        <v>#VALUE!</v>
      </c>
      <c r="K141" s="18"/>
      <c r="L141" s="118" t="s">
        <v>26</v>
      </c>
      <c r="M141" s="53"/>
      <c r="N141" s="12"/>
      <c r="O141" s="12"/>
    </row>
    <row r="142" spans="1:15" ht="30" x14ac:dyDescent="0.25">
      <c r="A142" s="111" t="s">
        <v>393</v>
      </c>
      <c r="B142" s="12" t="s">
        <v>78</v>
      </c>
      <c r="C142" s="3" t="s">
        <v>10</v>
      </c>
      <c r="D142" s="36">
        <v>3</v>
      </c>
      <c r="E142" s="101" t="s">
        <v>406</v>
      </c>
      <c r="F142" s="9"/>
      <c r="G142" s="9" t="s">
        <v>407</v>
      </c>
      <c r="H142" s="18"/>
      <c r="I142" s="8" t="e">
        <f t="shared" si="33"/>
        <v>#VALUE!</v>
      </c>
      <c r="J142" s="9" t="e">
        <f t="shared" si="34"/>
        <v>#VALUE!</v>
      </c>
      <c r="K142" s="18"/>
      <c r="L142" s="118" t="s">
        <v>26</v>
      </c>
      <c r="M142" s="53"/>
      <c r="N142" s="12"/>
      <c r="O142" s="12"/>
    </row>
    <row r="143" spans="1:15" ht="30" x14ac:dyDescent="0.25">
      <c r="A143" s="111" t="s">
        <v>394</v>
      </c>
      <c r="B143" s="12" t="s">
        <v>79</v>
      </c>
      <c r="C143" s="3" t="s">
        <v>10</v>
      </c>
      <c r="D143" s="36">
        <v>2</v>
      </c>
      <c r="E143" s="101" t="s">
        <v>406</v>
      </c>
      <c r="F143" s="9"/>
      <c r="G143" s="9" t="s">
        <v>407</v>
      </c>
      <c r="H143" s="18"/>
      <c r="I143" s="8" t="e">
        <f t="shared" si="33"/>
        <v>#VALUE!</v>
      </c>
      <c r="J143" s="9" t="e">
        <f t="shared" si="34"/>
        <v>#VALUE!</v>
      </c>
      <c r="K143" s="18"/>
      <c r="L143" s="118" t="s">
        <v>26</v>
      </c>
      <c r="M143" s="53"/>
      <c r="N143" s="12"/>
      <c r="O143" s="12"/>
    </row>
    <row r="144" spans="1:15" ht="30" x14ac:dyDescent="0.25">
      <c r="A144" s="111" t="s">
        <v>395</v>
      </c>
      <c r="B144" s="12" t="s">
        <v>342</v>
      </c>
      <c r="C144" s="3" t="s">
        <v>10</v>
      </c>
      <c r="D144" s="36">
        <v>64</v>
      </c>
      <c r="E144" s="101" t="s">
        <v>406</v>
      </c>
      <c r="F144" s="9"/>
      <c r="G144" s="9" t="s">
        <v>407</v>
      </c>
      <c r="H144" s="18"/>
      <c r="I144" s="8" t="e">
        <f t="shared" si="33"/>
        <v>#VALUE!</v>
      </c>
      <c r="J144" s="9" t="e">
        <f t="shared" si="34"/>
        <v>#VALUE!</v>
      </c>
      <c r="K144" s="18"/>
      <c r="L144" s="118" t="s">
        <v>26</v>
      </c>
      <c r="M144" s="53"/>
      <c r="N144" s="12"/>
      <c r="O144" s="12"/>
    </row>
    <row r="145" spans="1:15" ht="30" x14ac:dyDescent="0.25">
      <c r="A145" s="111" t="s">
        <v>396</v>
      </c>
      <c r="B145" s="12" t="s">
        <v>343</v>
      </c>
      <c r="C145" s="3" t="s">
        <v>10</v>
      </c>
      <c r="D145" s="36">
        <v>16</v>
      </c>
      <c r="E145" s="101" t="s">
        <v>406</v>
      </c>
      <c r="F145" s="9"/>
      <c r="G145" s="9" t="s">
        <v>407</v>
      </c>
      <c r="H145" s="18"/>
      <c r="I145" s="8" t="e">
        <f t="shared" si="33"/>
        <v>#VALUE!</v>
      </c>
      <c r="J145" s="9" t="e">
        <f t="shared" si="34"/>
        <v>#VALUE!</v>
      </c>
      <c r="K145" s="18"/>
      <c r="L145" s="118" t="s">
        <v>26</v>
      </c>
      <c r="M145" s="53"/>
      <c r="N145" s="12"/>
      <c r="O145" s="12"/>
    </row>
    <row r="146" spans="1:15" ht="30" x14ac:dyDescent="0.25">
      <c r="A146" s="111" t="s">
        <v>397</v>
      </c>
      <c r="B146" s="12" t="s">
        <v>80</v>
      </c>
      <c r="C146" s="3" t="s">
        <v>10</v>
      </c>
      <c r="D146" s="36">
        <v>23</v>
      </c>
      <c r="E146" s="101" t="s">
        <v>406</v>
      </c>
      <c r="F146" s="9"/>
      <c r="G146" s="9" t="s">
        <v>407</v>
      </c>
      <c r="H146" s="18"/>
      <c r="I146" s="8" t="e">
        <f t="shared" si="33"/>
        <v>#VALUE!</v>
      </c>
      <c r="J146" s="9" t="e">
        <f t="shared" si="34"/>
        <v>#VALUE!</v>
      </c>
      <c r="K146" s="18"/>
      <c r="L146" s="118" t="s">
        <v>26</v>
      </c>
      <c r="M146" s="53"/>
      <c r="N146" s="12"/>
      <c r="O146" s="12"/>
    </row>
    <row r="147" spans="1:15" ht="30" x14ac:dyDescent="0.25">
      <c r="A147" s="111" t="s">
        <v>398</v>
      </c>
      <c r="B147" s="12" t="s">
        <v>81</v>
      </c>
      <c r="C147" s="3" t="s">
        <v>10</v>
      </c>
      <c r="D147" s="36">
        <v>2</v>
      </c>
      <c r="E147" s="101" t="s">
        <v>406</v>
      </c>
      <c r="F147" s="9"/>
      <c r="G147" s="9" t="s">
        <v>407</v>
      </c>
      <c r="H147" s="18"/>
      <c r="I147" s="8" t="e">
        <f t="shared" si="33"/>
        <v>#VALUE!</v>
      </c>
      <c r="J147" s="9" t="e">
        <f t="shared" si="34"/>
        <v>#VALUE!</v>
      </c>
      <c r="K147" s="18"/>
      <c r="L147" s="118" t="s">
        <v>26</v>
      </c>
      <c r="M147" s="53"/>
      <c r="N147" s="12"/>
      <c r="O147" s="12"/>
    </row>
    <row r="148" spans="1:15" ht="30" x14ac:dyDescent="0.25">
      <c r="A148" s="111" t="s">
        <v>399</v>
      </c>
      <c r="B148" s="12" t="s">
        <v>82</v>
      </c>
      <c r="C148" s="3" t="s">
        <v>10</v>
      </c>
      <c r="D148" s="36">
        <v>1</v>
      </c>
      <c r="E148" s="101" t="s">
        <v>406</v>
      </c>
      <c r="F148" s="9"/>
      <c r="G148" s="9" t="s">
        <v>407</v>
      </c>
      <c r="H148" s="18"/>
      <c r="I148" s="8" t="e">
        <f t="shared" si="33"/>
        <v>#VALUE!</v>
      </c>
      <c r="J148" s="9" t="e">
        <f t="shared" si="34"/>
        <v>#VALUE!</v>
      </c>
      <c r="K148" s="18"/>
      <c r="L148" s="118" t="s">
        <v>26</v>
      </c>
      <c r="M148" s="53"/>
      <c r="N148" s="12"/>
      <c r="O148" s="12"/>
    </row>
    <row r="149" spans="1:15" ht="42.75" customHeight="1" x14ac:dyDescent="0.25">
      <c r="A149" s="32">
        <v>23</v>
      </c>
      <c r="B149" s="107" t="s">
        <v>83</v>
      </c>
      <c r="C149" s="32" t="s">
        <v>10</v>
      </c>
      <c r="D149" s="33">
        <v>603</v>
      </c>
      <c r="E149" s="16"/>
      <c r="F149" s="28"/>
      <c r="G149" s="17"/>
      <c r="H149" s="122" t="s">
        <v>404</v>
      </c>
      <c r="I149" s="19"/>
      <c r="J149" s="17"/>
      <c r="K149" s="128" t="e">
        <f>D149*H149</f>
        <v>#VALUE!</v>
      </c>
      <c r="L149" s="118"/>
      <c r="M149" s="53"/>
      <c r="N149" s="12"/>
      <c r="O149" s="12"/>
    </row>
    <row r="150" spans="1:15" x14ac:dyDescent="0.25">
      <c r="A150" s="111" t="s">
        <v>121</v>
      </c>
      <c r="B150" s="12" t="s">
        <v>346</v>
      </c>
      <c r="C150" s="3" t="s">
        <v>10</v>
      </c>
      <c r="D150" s="36">
        <v>35</v>
      </c>
      <c r="E150" s="101" t="s">
        <v>406</v>
      </c>
      <c r="F150" s="9"/>
      <c r="G150" s="9" t="s">
        <v>407</v>
      </c>
      <c r="H150" s="18"/>
      <c r="I150" s="8" t="e">
        <f t="shared" ref="I150:I151" si="35">D150*E150</f>
        <v>#VALUE!</v>
      </c>
      <c r="J150" s="9" t="e">
        <f t="shared" ref="J150:J151" si="36">D150*G150</f>
        <v>#VALUE!</v>
      </c>
      <c r="K150" s="13"/>
      <c r="L150" s="118" t="s">
        <v>26</v>
      </c>
      <c r="M150" s="53"/>
      <c r="N150" s="12"/>
      <c r="O150" s="12"/>
    </row>
    <row r="151" spans="1:15" x14ac:dyDescent="0.25">
      <c r="A151" s="111" t="s">
        <v>122</v>
      </c>
      <c r="B151" s="12" t="s">
        <v>84</v>
      </c>
      <c r="C151" s="3" t="s">
        <v>10</v>
      </c>
      <c r="D151" s="36">
        <v>568</v>
      </c>
      <c r="E151" s="101" t="s">
        <v>406</v>
      </c>
      <c r="F151" s="9"/>
      <c r="G151" s="9" t="s">
        <v>407</v>
      </c>
      <c r="H151" s="18"/>
      <c r="I151" s="8" t="e">
        <f t="shared" si="35"/>
        <v>#VALUE!</v>
      </c>
      <c r="J151" s="9" t="e">
        <f t="shared" si="36"/>
        <v>#VALUE!</v>
      </c>
      <c r="K151" s="13"/>
      <c r="L151" s="118" t="s">
        <v>26</v>
      </c>
      <c r="M151" s="53"/>
      <c r="N151" s="12"/>
      <c r="O151" s="12"/>
    </row>
    <row r="152" spans="1:15" x14ac:dyDescent="0.25">
      <c r="A152" s="112" t="s">
        <v>400</v>
      </c>
      <c r="B152" s="107" t="s">
        <v>344</v>
      </c>
      <c r="C152" s="32" t="s">
        <v>10</v>
      </c>
      <c r="D152" s="33">
        <v>600</v>
      </c>
      <c r="E152" s="16"/>
      <c r="F152" s="28"/>
      <c r="G152" s="28"/>
      <c r="H152" s="122" t="s">
        <v>404</v>
      </c>
      <c r="I152" s="19"/>
      <c r="J152" s="17"/>
      <c r="K152" s="128" t="e">
        <f>D152*H152</f>
        <v>#VALUE!</v>
      </c>
      <c r="L152" s="119"/>
      <c r="M152" s="102"/>
      <c r="N152" s="12"/>
      <c r="O152" s="12"/>
    </row>
    <row r="153" spans="1:15" x14ac:dyDescent="0.25">
      <c r="A153" s="111" t="s">
        <v>123</v>
      </c>
      <c r="B153" s="12" t="s">
        <v>348</v>
      </c>
      <c r="C153" s="3" t="s">
        <v>10</v>
      </c>
      <c r="D153" s="36">
        <v>2</v>
      </c>
      <c r="E153" s="101" t="s">
        <v>406</v>
      </c>
      <c r="F153" s="9"/>
      <c r="G153" s="9" t="s">
        <v>407</v>
      </c>
      <c r="H153" s="13"/>
      <c r="I153" s="8" t="e">
        <f t="shared" ref="I153:I156" si="37">D153*E153</f>
        <v>#VALUE!</v>
      </c>
      <c r="J153" s="9" t="e">
        <f t="shared" ref="J153:J156" si="38">D153*G153</f>
        <v>#VALUE!</v>
      </c>
      <c r="K153" s="13"/>
      <c r="L153" s="118" t="s">
        <v>26</v>
      </c>
      <c r="M153" s="102"/>
      <c r="N153" s="12"/>
      <c r="O153" s="12"/>
    </row>
    <row r="154" spans="1:15" x14ac:dyDescent="0.25">
      <c r="A154" s="111" t="s">
        <v>401</v>
      </c>
      <c r="B154" s="12" t="s">
        <v>349</v>
      </c>
      <c r="C154" s="3" t="s">
        <v>10</v>
      </c>
      <c r="D154" s="36">
        <v>30</v>
      </c>
      <c r="E154" s="101" t="s">
        <v>406</v>
      </c>
      <c r="F154" s="9"/>
      <c r="G154" s="9" t="s">
        <v>407</v>
      </c>
      <c r="H154" s="13"/>
      <c r="I154" s="8" t="e">
        <f t="shared" si="37"/>
        <v>#VALUE!</v>
      </c>
      <c r="J154" s="9" t="e">
        <f t="shared" si="38"/>
        <v>#VALUE!</v>
      </c>
      <c r="K154" s="13"/>
      <c r="L154" s="118" t="s">
        <v>26</v>
      </c>
      <c r="M154" s="102"/>
      <c r="N154" s="12"/>
      <c r="O154" s="12"/>
    </row>
    <row r="155" spans="1:15" ht="30" x14ac:dyDescent="0.25">
      <c r="A155" s="111" t="s">
        <v>402</v>
      </c>
      <c r="B155" s="12" t="s">
        <v>350</v>
      </c>
      <c r="C155" s="3" t="s">
        <v>347</v>
      </c>
      <c r="D155" s="36">
        <v>28</v>
      </c>
      <c r="E155" s="101" t="s">
        <v>406</v>
      </c>
      <c r="F155" s="9"/>
      <c r="G155" s="9" t="s">
        <v>407</v>
      </c>
      <c r="H155" s="13"/>
      <c r="I155" s="8" t="e">
        <f t="shared" si="37"/>
        <v>#VALUE!</v>
      </c>
      <c r="J155" s="9" t="e">
        <f t="shared" si="38"/>
        <v>#VALUE!</v>
      </c>
      <c r="K155" s="13"/>
      <c r="L155" s="118" t="s">
        <v>26</v>
      </c>
      <c r="M155" s="102"/>
      <c r="N155" s="12"/>
      <c r="O155" s="12"/>
    </row>
    <row r="156" spans="1:15" ht="30" x14ac:dyDescent="0.25">
      <c r="A156" s="111" t="s">
        <v>403</v>
      </c>
      <c r="B156" s="12" t="s">
        <v>345</v>
      </c>
      <c r="C156" s="3" t="s">
        <v>10</v>
      </c>
      <c r="D156" s="36">
        <v>568</v>
      </c>
      <c r="E156" s="101" t="s">
        <v>406</v>
      </c>
      <c r="F156" s="9"/>
      <c r="G156" s="9" t="s">
        <v>407</v>
      </c>
      <c r="H156" s="18"/>
      <c r="I156" s="8" t="e">
        <f t="shared" si="37"/>
        <v>#VALUE!</v>
      </c>
      <c r="J156" s="9" t="e">
        <f t="shared" si="38"/>
        <v>#VALUE!</v>
      </c>
      <c r="K156" s="18"/>
      <c r="L156" s="118" t="s">
        <v>26</v>
      </c>
      <c r="M156" s="53"/>
      <c r="N156" s="12"/>
      <c r="O156" s="12"/>
    </row>
    <row r="157" spans="1:15" ht="73.5" customHeight="1" x14ac:dyDescent="0.25">
      <c r="A157" s="32">
        <v>24</v>
      </c>
      <c r="B157" s="108" t="s">
        <v>85</v>
      </c>
      <c r="C157" s="50" t="s">
        <v>8</v>
      </c>
      <c r="D157" s="51">
        <v>16780</v>
      </c>
      <c r="E157" s="19"/>
      <c r="F157" s="17"/>
      <c r="G157" s="17"/>
      <c r="H157" s="122" t="s">
        <v>404</v>
      </c>
      <c r="I157" s="19"/>
      <c r="J157" s="17"/>
      <c r="K157" s="128" t="e">
        <f t="shared" ref="K157:K158" si="39">D157*H157</f>
        <v>#VALUE!</v>
      </c>
      <c r="L157" s="118"/>
      <c r="M157" s="53"/>
      <c r="N157" s="12"/>
      <c r="O157" s="12"/>
    </row>
    <row r="158" spans="1:15" ht="72" thickBot="1" x14ac:dyDescent="0.3">
      <c r="A158" s="113">
        <v>25</v>
      </c>
      <c r="B158" s="114" t="s">
        <v>86</v>
      </c>
      <c r="C158" s="115" t="s">
        <v>8</v>
      </c>
      <c r="D158" s="116">
        <v>275</v>
      </c>
      <c r="E158" s="123"/>
      <c r="F158" s="124"/>
      <c r="G158" s="125"/>
      <c r="H158" s="126" t="s">
        <v>404</v>
      </c>
      <c r="I158" s="129"/>
      <c r="J158" s="125"/>
      <c r="K158" s="130" t="e">
        <f t="shared" si="39"/>
        <v>#VALUE!</v>
      </c>
      <c r="L158" s="118"/>
      <c r="M158" s="53"/>
      <c r="N158" s="12"/>
      <c r="O158" s="12"/>
    </row>
    <row r="159" spans="1:15" ht="51.75" thickBot="1" x14ac:dyDescent="0.3">
      <c r="A159" s="131">
        <v>26</v>
      </c>
      <c r="B159" s="132" t="s">
        <v>413</v>
      </c>
      <c r="C159" s="133" t="s">
        <v>414</v>
      </c>
      <c r="D159" s="134"/>
      <c r="E159" s="16"/>
      <c r="F159" s="28"/>
      <c r="G159" s="28"/>
      <c r="H159" s="122" t="s">
        <v>404</v>
      </c>
      <c r="I159" s="19"/>
      <c r="J159" s="17"/>
      <c r="K159" s="128" t="e">
        <f>D159*H159</f>
        <v>#VALUE!</v>
      </c>
      <c r="L159" s="135"/>
      <c r="M159" s="135"/>
      <c r="N159" s="140"/>
      <c r="O159" s="136" t="s">
        <v>415</v>
      </c>
    </row>
    <row r="160" spans="1:15" s="46" customFormat="1" ht="15.75" x14ac:dyDescent="0.25">
      <c r="A160" s="39"/>
      <c r="B160" s="40" t="s">
        <v>23</v>
      </c>
      <c r="C160" s="41"/>
      <c r="D160" s="41"/>
      <c r="E160" s="42"/>
      <c r="F160" s="42"/>
      <c r="G160" s="43"/>
      <c r="H160" s="43"/>
      <c r="I160" s="44" t="e">
        <f>SUM(I11:I159)</f>
        <v>#VALUE!</v>
      </c>
      <c r="J160" s="44" t="e">
        <f>SUM(J11:J159)</f>
        <v>#VALUE!</v>
      </c>
      <c r="K160" s="44" t="e">
        <f>SUM(K11:K159)</f>
        <v>#VALUE!</v>
      </c>
      <c r="L160" s="45"/>
      <c r="M160" s="45"/>
      <c r="N160" s="45"/>
      <c r="O160" s="45"/>
    </row>
    <row r="161" spans="1:15" s="47" customFormat="1" x14ac:dyDescent="0.25">
      <c r="A161" s="27"/>
      <c r="B161" s="31"/>
      <c r="C161" s="30"/>
      <c r="D161" s="30"/>
      <c r="E161" s="28"/>
      <c r="F161" s="28"/>
      <c r="G161" s="17"/>
      <c r="H161" s="17"/>
      <c r="I161" s="17"/>
      <c r="J161" s="17"/>
      <c r="K161" s="17"/>
      <c r="L161" s="29"/>
      <c r="M161" s="29"/>
      <c r="N161" s="29"/>
      <c r="O161" s="29"/>
    </row>
    <row r="164" spans="1:15" s="138" customFormat="1" ht="15.75" x14ac:dyDescent="0.25">
      <c r="A164" s="137" t="s">
        <v>27</v>
      </c>
      <c r="E164" s="139"/>
      <c r="F164" s="139"/>
      <c r="G164" s="139"/>
      <c r="H164" s="139"/>
      <c r="I164" s="139"/>
      <c r="J164" s="139"/>
      <c r="K164" s="139"/>
    </row>
    <row r="165" spans="1:15" s="138" customFormat="1" ht="15.75" x14ac:dyDescent="0.25">
      <c r="A165" s="137"/>
      <c r="E165" s="139"/>
      <c r="F165" s="139"/>
      <c r="G165" s="139"/>
      <c r="H165" s="139"/>
      <c r="I165" s="139"/>
      <c r="J165" s="139"/>
      <c r="K165" s="139"/>
    </row>
    <row r="166" spans="1:15" s="138" customFormat="1" ht="15.75" x14ac:dyDescent="0.25">
      <c r="A166" s="137"/>
      <c r="E166" s="139"/>
      <c r="F166" s="139"/>
      <c r="G166" s="139"/>
      <c r="H166" s="139"/>
      <c r="I166" s="139"/>
      <c r="J166" s="139"/>
      <c r="K166" s="139"/>
    </row>
    <row r="167" spans="1:15" s="138" customFormat="1" ht="15.75" x14ac:dyDescent="0.25">
      <c r="A167" s="137"/>
      <c r="E167" s="139"/>
      <c r="F167" s="139"/>
      <c r="G167" s="139"/>
      <c r="H167" s="139"/>
      <c r="I167" s="139"/>
      <c r="J167" s="139"/>
      <c r="K167" s="139"/>
    </row>
    <row r="168" spans="1:15" s="138" customFormat="1" ht="15.75" x14ac:dyDescent="0.25">
      <c r="A168" s="137" t="s">
        <v>28</v>
      </c>
      <c r="E168" s="139"/>
      <c r="F168" s="139"/>
      <c r="G168" s="139"/>
      <c r="H168" s="139"/>
      <c r="I168" s="139"/>
      <c r="J168" s="139"/>
      <c r="K168" s="139"/>
    </row>
    <row r="169" spans="1:15" s="138" customFormat="1" ht="15.75" x14ac:dyDescent="0.25">
      <c r="A169" s="137"/>
      <c r="E169" s="139"/>
      <c r="F169" s="139"/>
      <c r="G169" s="139"/>
      <c r="H169" s="139"/>
      <c r="I169" s="139"/>
      <c r="J169" s="139"/>
      <c r="K169" s="139"/>
    </row>
    <row r="170" spans="1:15" s="138" customFormat="1" ht="15.75" x14ac:dyDescent="0.25">
      <c r="A170" s="137"/>
      <c r="E170" s="139"/>
      <c r="F170" s="139"/>
      <c r="G170" s="139"/>
      <c r="H170" s="139"/>
      <c r="I170" s="139"/>
      <c r="J170" s="139"/>
      <c r="K170" s="139"/>
    </row>
    <row r="171" spans="1:15" s="138" customFormat="1" ht="15.75" x14ac:dyDescent="0.25">
      <c r="A171" s="137"/>
      <c r="E171" s="139"/>
      <c r="F171" s="139"/>
      <c r="G171" s="139"/>
      <c r="H171" s="139"/>
      <c r="I171" s="139"/>
      <c r="J171" s="139"/>
      <c r="K171" s="139"/>
    </row>
    <row r="172" spans="1:15" s="138" customFormat="1" ht="15.75" x14ac:dyDescent="0.25">
      <c r="A172" s="137" t="s">
        <v>405</v>
      </c>
      <c r="E172" s="139"/>
      <c r="F172" s="139"/>
      <c r="G172" s="139"/>
      <c r="H172" s="139"/>
      <c r="I172" s="139"/>
      <c r="J172" s="139"/>
      <c r="K172" s="139"/>
    </row>
  </sheetData>
  <mergeCells count="13">
    <mergeCell ref="N8:N9"/>
    <mergeCell ref="O8:O9"/>
    <mergeCell ref="B10:E10"/>
    <mergeCell ref="J1:O1"/>
    <mergeCell ref="A6:O6"/>
    <mergeCell ref="A8:A9"/>
    <mergeCell ref="B8:B9"/>
    <mergeCell ref="C8:C9"/>
    <mergeCell ref="D8:D9"/>
    <mergeCell ref="E8:H8"/>
    <mergeCell ref="I8:K8"/>
    <mergeCell ref="L8:L9"/>
    <mergeCell ref="M8:M9"/>
  </mergeCells>
  <printOptions horizontalCentered="1"/>
  <pageMargins left="0.31496062992125984" right="0.31496062992125984" top="0.35433070866141736" bottom="0.35433070866141736" header="0" footer="0"/>
  <pageSetup paperSize="8" scale="7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D27" sqref="D27"/>
    </sheetView>
  </sheetViews>
  <sheetFormatPr defaultRowHeight="15" x14ac:dyDescent="0.25"/>
  <cols>
    <col min="5" max="5" width="11.85546875" customWidth="1"/>
    <col min="6" max="6" width="10.5703125" customWidth="1"/>
  </cols>
  <sheetData>
    <row r="1" spans="1:16" x14ac:dyDescent="0.25">
      <c r="A1" s="54" t="s">
        <v>125</v>
      </c>
      <c r="J1" s="54" t="s">
        <v>160</v>
      </c>
    </row>
    <row r="2" spans="1:16" x14ac:dyDescent="0.25">
      <c r="F2" s="54" t="s">
        <v>136</v>
      </c>
      <c r="H2" s="54" t="s">
        <v>137</v>
      </c>
    </row>
    <row r="3" spans="1:16" x14ac:dyDescent="0.25">
      <c r="E3" t="s">
        <v>133</v>
      </c>
      <c r="F3" t="s">
        <v>138</v>
      </c>
      <c r="G3" t="s">
        <v>139</v>
      </c>
      <c r="H3" t="s">
        <v>138</v>
      </c>
      <c r="I3" t="s">
        <v>139</v>
      </c>
      <c r="N3" t="s">
        <v>133</v>
      </c>
      <c r="O3" t="s">
        <v>138</v>
      </c>
      <c r="P3" t="s">
        <v>139</v>
      </c>
    </row>
    <row r="4" spans="1:16" x14ac:dyDescent="0.25">
      <c r="A4" t="s">
        <v>126</v>
      </c>
      <c r="E4">
        <v>1</v>
      </c>
      <c r="F4">
        <v>30700</v>
      </c>
      <c r="G4">
        <f>E4*F4</f>
        <v>30700</v>
      </c>
      <c r="H4">
        <v>19700</v>
      </c>
      <c r="I4">
        <f>E4*H4</f>
        <v>19700</v>
      </c>
      <c r="J4" t="s">
        <v>126</v>
      </c>
    </row>
    <row r="5" spans="1:16" x14ac:dyDescent="0.25">
      <c r="A5" s="57" t="s">
        <v>127</v>
      </c>
      <c r="E5">
        <v>2</v>
      </c>
      <c r="F5">
        <v>126.17</v>
      </c>
      <c r="G5">
        <f>E5*F5</f>
        <v>252.34</v>
      </c>
      <c r="H5" s="57">
        <v>171.74</v>
      </c>
      <c r="I5" s="54">
        <f t="shared" ref="I5:I13" si="0">E5*H5</f>
        <v>343.48</v>
      </c>
      <c r="J5" t="s">
        <v>127</v>
      </c>
      <c r="N5">
        <v>4</v>
      </c>
      <c r="O5">
        <v>126.17</v>
      </c>
      <c r="P5">
        <f>N5*O5</f>
        <v>504.68</v>
      </c>
    </row>
    <row r="6" spans="1:16" x14ac:dyDescent="0.25">
      <c r="A6" t="s">
        <v>128</v>
      </c>
      <c r="E6">
        <v>2</v>
      </c>
      <c r="F6">
        <v>25.62</v>
      </c>
      <c r="G6">
        <f t="shared" ref="G6:G13" si="1">E6*F6</f>
        <v>51.24</v>
      </c>
      <c r="H6">
        <v>22.32</v>
      </c>
      <c r="I6" s="54">
        <f t="shared" si="0"/>
        <v>44.64</v>
      </c>
      <c r="J6" t="s">
        <v>128</v>
      </c>
      <c r="N6">
        <v>4</v>
      </c>
      <c r="O6">
        <v>25.62</v>
      </c>
      <c r="P6">
        <f t="shared" ref="P6:P13" si="2">N6*O6</f>
        <v>102.48</v>
      </c>
    </row>
    <row r="7" spans="1:16" x14ac:dyDescent="0.25">
      <c r="A7" t="s">
        <v>129</v>
      </c>
      <c r="E7">
        <v>2</v>
      </c>
      <c r="F7">
        <v>78.25</v>
      </c>
      <c r="G7">
        <f t="shared" si="1"/>
        <v>156.5</v>
      </c>
      <c r="H7">
        <v>210.18</v>
      </c>
      <c r="I7" s="54">
        <f t="shared" si="0"/>
        <v>420.36</v>
      </c>
      <c r="J7" t="s">
        <v>129</v>
      </c>
      <c r="N7">
        <v>4</v>
      </c>
      <c r="O7">
        <v>78.25</v>
      </c>
      <c r="P7">
        <f t="shared" si="2"/>
        <v>313</v>
      </c>
    </row>
    <row r="8" spans="1:16" x14ac:dyDescent="0.25">
      <c r="A8" t="s">
        <v>218</v>
      </c>
      <c r="E8">
        <v>6</v>
      </c>
      <c r="F8">
        <v>185.83</v>
      </c>
      <c r="G8">
        <f t="shared" si="1"/>
        <v>1114.98</v>
      </c>
      <c r="H8">
        <v>161.19999999999999</v>
      </c>
      <c r="I8" s="54">
        <f t="shared" si="0"/>
        <v>967.19999999999993</v>
      </c>
      <c r="J8" t="s">
        <v>130</v>
      </c>
      <c r="N8">
        <v>12</v>
      </c>
      <c r="O8">
        <v>185.83</v>
      </c>
      <c r="P8">
        <f t="shared" si="2"/>
        <v>2229.96</v>
      </c>
    </row>
    <row r="9" spans="1:16" x14ac:dyDescent="0.25">
      <c r="A9" t="s">
        <v>128</v>
      </c>
      <c r="E9">
        <v>12</v>
      </c>
      <c r="F9">
        <v>25.62</v>
      </c>
      <c r="G9">
        <f t="shared" si="1"/>
        <v>307.44</v>
      </c>
      <c r="H9">
        <v>22.32</v>
      </c>
      <c r="I9" s="54">
        <f t="shared" si="0"/>
        <v>267.84000000000003</v>
      </c>
      <c r="J9" t="s">
        <v>128</v>
      </c>
      <c r="N9">
        <v>24</v>
      </c>
      <c r="O9">
        <v>25.62</v>
      </c>
      <c r="P9">
        <f t="shared" si="2"/>
        <v>614.88</v>
      </c>
    </row>
    <row r="10" spans="1:16" x14ac:dyDescent="0.25">
      <c r="A10" t="s">
        <v>131</v>
      </c>
      <c r="E10">
        <v>4</v>
      </c>
      <c r="F10">
        <v>53.82</v>
      </c>
      <c r="G10">
        <f t="shared" si="1"/>
        <v>215.28</v>
      </c>
      <c r="H10">
        <v>0</v>
      </c>
      <c r="I10" s="54">
        <f t="shared" si="0"/>
        <v>0</v>
      </c>
      <c r="J10" t="s">
        <v>131</v>
      </c>
      <c r="N10">
        <v>4</v>
      </c>
      <c r="O10">
        <v>53.82</v>
      </c>
      <c r="P10">
        <f t="shared" si="2"/>
        <v>215.28</v>
      </c>
    </row>
    <row r="11" spans="1:16" x14ac:dyDescent="0.25">
      <c r="A11" s="57" t="s">
        <v>132</v>
      </c>
      <c r="E11">
        <v>1</v>
      </c>
      <c r="F11">
        <v>547.65</v>
      </c>
      <c r="G11">
        <f t="shared" si="1"/>
        <v>547.65</v>
      </c>
      <c r="H11">
        <v>735.32</v>
      </c>
      <c r="I11" s="54">
        <f t="shared" si="0"/>
        <v>735.32</v>
      </c>
      <c r="J11" t="s">
        <v>132</v>
      </c>
      <c r="N11">
        <v>2</v>
      </c>
      <c r="O11">
        <v>547.65</v>
      </c>
      <c r="P11">
        <f t="shared" si="2"/>
        <v>1095.3</v>
      </c>
    </row>
    <row r="12" spans="1:16" x14ac:dyDescent="0.25">
      <c r="A12" t="s">
        <v>134</v>
      </c>
      <c r="E12">
        <v>22</v>
      </c>
      <c r="F12">
        <v>47.88</v>
      </c>
      <c r="G12">
        <f t="shared" si="1"/>
        <v>1053.3600000000001</v>
      </c>
      <c r="H12">
        <v>44.02</v>
      </c>
      <c r="I12" s="54">
        <f t="shared" si="0"/>
        <v>968.44</v>
      </c>
      <c r="J12" t="s">
        <v>134</v>
      </c>
      <c r="N12">
        <v>31</v>
      </c>
      <c r="O12">
        <v>47.88</v>
      </c>
      <c r="P12">
        <f t="shared" si="2"/>
        <v>1484.28</v>
      </c>
    </row>
    <row r="13" spans="1:16" x14ac:dyDescent="0.25">
      <c r="A13" t="s">
        <v>135</v>
      </c>
      <c r="E13">
        <v>22</v>
      </c>
      <c r="F13">
        <v>12.81</v>
      </c>
      <c r="G13">
        <f t="shared" si="1"/>
        <v>281.82</v>
      </c>
      <c r="H13">
        <v>12</v>
      </c>
      <c r="I13" s="54">
        <f t="shared" si="0"/>
        <v>264</v>
      </c>
      <c r="J13" t="s">
        <v>135</v>
      </c>
      <c r="N13">
        <v>31</v>
      </c>
      <c r="O13">
        <v>12.81</v>
      </c>
      <c r="P13">
        <f t="shared" si="2"/>
        <v>397.11</v>
      </c>
    </row>
    <row r="14" spans="1:16" x14ac:dyDescent="0.25">
      <c r="G14" s="54">
        <f>SUM(G5:G13)</f>
        <v>3980.6100000000006</v>
      </c>
      <c r="I14" s="54">
        <f>SUM(I5:I13)</f>
        <v>4011.28</v>
      </c>
      <c r="P14" s="54">
        <f>SUM(P5:P13)</f>
        <v>6956.9699999999993</v>
      </c>
    </row>
    <row r="15" spans="1:16" x14ac:dyDescent="0.25">
      <c r="P15" s="56">
        <f>P14/N12</f>
        <v>224.41838709677418</v>
      </c>
    </row>
    <row r="16" spans="1:16" x14ac:dyDescent="0.25">
      <c r="A16" t="s">
        <v>140</v>
      </c>
      <c r="G16">
        <f>SUM(G4:G15)</f>
        <v>38661.22</v>
      </c>
      <c r="I16">
        <f>SUM(I4:I15)</f>
        <v>27722.559999999998</v>
      </c>
      <c r="J16" t="s">
        <v>140</v>
      </c>
    </row>
    <row r="17" spans="1:13" x14ac:dyDescent="0.25">
      <c r="G17" s="55">
        <f>G14/E12</f>
        <v>180.93681818181821</v>
      </c>
      <c r="I17" s="54">
        <f>I14/E12</f>
        <v>182.3309090909091</v>
      </c>
    </row>
    <row r="19" spans="1:13" x14ac:dyDescent="0.25">
      <c r="A19" s="54" t="s">
        <v>141</v>
      </c>
      <c r="K19" t="s">
        <v>161</v>
      </c>
    </row>
    <row r="21" spans="1:13" x14ac:dyDescent="0.25">
      <c r="A21" t="s">
        <v>142</v>
      </c>
      <c r="E21">
        <v>1</v>
      </c>
      <c r="F21">
        <v>31500</v>
      </c>
      <c r="G21">
        <f>E21*F21</f>
        <v>31500</v>
      </c>
      <c r="K21" t="s">
        <v>10</v>
      </c>
      <c r="L21" t="s">
        <v>138</v>
      </c>
    </row>
    <row r="22" spans="1:13" x14ac:dyDescent="0.25">
      <c r="A22" t="s">
        <v>127</v>
      </c>
      <c r="E22">
        <v>6</v>
      </c>
      <c r="F22">
        <v>126.17</v>
      </c>
      <c r="G22">
        <f t="shared" ref="G22:G30" si="3">E22*F22</f>
        <v>757.02</v>
      </c>
      <c r="J22" t="s">
        <v>162</v>
      </c>
      <c r="K22">
        <v>72</v>
      </c>
      <c r="L22">
        <v>181</v>
      </c>
      <c r="M22">
        <f>K22*L22</f>
        <v>13032</v>
      </c>
    </row>
    <row r="23" spans="1:13" x14ac:dyDescent="0.25">
      <c r="A23" t="s">
        <v>128</v>
      </c>
      <c r="E23">
        <v>6</v>
      </c>
      <c r="F23">
        <v>25.62</v>
      </c>
      <c r="G23">
        <f t="shared" si="3"/>
        <v>153.72</v>
      </c>
      <c r="J23" t="s">
        <v>163</v>
      </c>
      <c r="K23">
        <v>445</v>
      </c>
      <c r="L23">
        <v>224</v>
      </c>
      <c r="M23">
        <f t="shared" ref="M23:M25" si="4">K23*L23</f>
        <v>99680</v>
      </c>
    </row>
    <row r="24" spans="1:13" x14ac:dyDescent="0.25">
      <c r="A24" t="s">
        <v>129</v>
      </c>
      <c r="E24">
        <v>6</v>
      </c>
      <c r="F24">
        <v>78.25</v>
      </c>
      <c r="G24">
        <f t="shared" si="3"/>
        <v>469.5</v>
      </c>
      <c r="J24" t="s">
        <v>164</v>
      </c>
      <c r="K24">
        <v>234</v>
      </c>
      <c r="L24">
        <v>135</v>
      </c>
      <c r="M24">
        <f t="shared" si="4"/>
        <v>31590</v>
      </c>
    </row>
    <row r="25" spans="1:13" x14ac:dyDescent="0.25">
      <c r="A25" t="s">
        <v>130</v>
      </c>
      <c r="E25">
        <v>10</v>
      </c>
      <c r="F25">
        <v>185.83</v>
      </c>
      <c r="G25">
        <f t="shared" si="3"/>
        <v>1858.3000000000002</v>
      </c>
      <c r="J25" t="s">
        <v>165</v>
      </c>
      <c r="K25">
        <v>94</v>
      </c>
      <c r="L25">
        <v>160</v>
      </c>
      <c r="M25">
        <f t="shared" si="4"/>
        <v>15040</v>
      </c>
    </row>
    <row r="26" spans="1:13" x14ac:dyDescent="0.25">
      <c r="A26" t="s">
        <v>128</v>
      </c>
      <c r="E26">
        <v>20</v>
      </c>
      <c r="F26">
        <v>25.62</v>
      </c>
      <c r="G26">
        <f t="shared" si="3"/>
        <v>512.4</v>
      </c>
    </row>
    <row r="27" spans="1:13" x14ac:dyDescent="0.25">
      <c r="A27" t="s">
        <v>131</v>
      </c>
      <c r="E27">
        <v>6</v>
      </c>
      <c r="F27">
        <v>53.82</v>
      </c>
      <c r="G27">
        <f t="shared" si="3"/>
        <v>322.92</v>
      </c>
      <c r="J27" t="s">
        <v>166</v>
      </c>
      <c r="K27">
        <f>SUM(K22:K26)</f>
        <v>845</v>
      </c>
      <c r="M27">
        <f>SUM(M22:M26)</f>
        <v>159342</v>
      </c>
    </row>
    <row r="28" spans="1:13" x14ac:dyDescent="0.25">
      <c r="A28" t="s">
        <v>132</v>
      </c>
      <c r="E28">
        <v>3</v>
      </c>
      <c r="F28">
        <v>547.65</v>
      </c>
      <c r="G28">
        <f t="shared" si="3"/>
        <v>1642.9499999999998</v>
      </c>
      <c r="J28" t="s">
        <v>167</v>
      </c>
      <c r="K28" s="59">
        <f>M27/K27</f>
        <v>188.57041420118344</v>
      </c>
    </row>
    <row r="29" spans="1:13" x14ac:dyDescent="0.25">
      <c r="A29" t="s">
        <v>134</v>
      </c>
      <c r="E29">
        <v>77</v>
      </c>
      <c r="F29">
        <v>47.88</v>
      </c>
      <c r="G29">
        <f t="shared" si="3"/>
        <v>3686.76</v>
      </c>
    </row>
    <row r="30" spans="1:13" x14ac:dyDescent="0.25">
      <c r="A30" t="s">
        <v>135</v>
      </c>
      <c r="E30">
        <v>77</v>
      </c>
      <c r="F30">
        <v>12.81</v>
      </c>
      <c r="G30">
        <f t="shared" si="3"/>
        <v>986.37</v>
      </c>
    </row>
    <row r="32" spans="1:13" x14ac:dyDescent="0.25">
      <c r="G32">
        <f>SUM(G21:G31)</f>
        <v>41889.94000000001</v>
      </c>
    </row>
    <row r="33" spans="1:7" x14ac:dyDescent="0.25">
      <c r="G33">
        <f>SUM(G22:G30)</f>
        <v>10389.94</v>
      </c>
    </row>
    <row r="34" spans="1:7" x14ac:dyDescent="0.25">
      <c r="G34" s="56">
        <f>G33/E29</f>
        <v>134.93428571428572</v>
      </c>
    </row>
    <row r="35" spans="1:7" x14ac:dyDescent="0.25">
      <c r="A35" s="54" t="s">
        <v>143</v>
      </c>
    </row>
    <row r="37" spans="1:7" x14ac:dyDescent="0.25">
      <c r="A37" t="s">
        <v>144</v>
      </c>
    </row>
    <row r="38" spans="1:7" x14ac:dyDescent="0.25">
      <c r="A38" t="s">
        <v>127</v>
      </c>
      <c r="E38">
        <v>10</v>
      </c>
      <c r="F38">
        <v>126.17</v>
      </c>
      <c r="G38">
        <f>E38*F38</f>
        <v>1261.7</v>
      </c>
    </row>
    <row r="39" spans="1:7" x14ac:dyDescent="0.25">
      <c r="A39" t="s">
        <v>128</v>
      </c>
      <c r="E39">
        <v>10</v>
      </c>
      <c r="F39">
        <v>49.86</v>
      </c>
      <c r="G39">
        <f t="shared" ref="G39:G44" si="5">E39*F39</f>
        <v>498.6</v>
      </c>
    </row>
    <row r="40" spans="1:7" x14ac:dyDescent="0.25">
      <c r="A40" t="s">
        <v>129</v>
      </c>
      <c r="E40">
        <v>20</v>
      </c>
      <c r="F40">
        <v>78.25</v>
      </c>
      <c r="G40">
        <f t="shared" si="5"/>
        <v>1565</v>
      </c>
    </row>
    <row r="41" spans="1:7" x14ac:dyDescent="0.25">
      <c r="A41" t="s">
        <v>130</v>
      </c>
      <c r="E41">
        <v>28</v>
      </c>
      <c r="F41">
        <v>185.83</v>
      </c>
      <c r="G41">
        <f t="shared" si="5"/>
        <v>5203.2400000000007</v>
      </c>
    </row>
    <row r="42" spans="1:7" x14ac:dyDescent="0.25">
      <c r="A42" t="s">
        <v>128</v>
      </c>
      <c r="E42">
        <v>56</v>
      </c>
      <c r="F42">
        <v>25.62</v>
      </c>
      <c r="G42">
        <f t="shared" si="5"/>
        <v>1434.72</v>
      </c>
    </row>
    <row r="43" spans="1:7" x14ac:dyDescent="0.25">
      <c r="A43" t="s">
        <v>131</v>
      </c>
      <c r="E43">
        <v>10</v>
      </c>
      <c r="F43">
        <v>53.82</v>
      </c>
      <c r="G43">
        <f t="shared" si="5"/>
        <v>538.20000000000005</v>
      </c>
    </row>
    <row r="44" spans="1:7" x14ac:dyDescent="0.25">
      <c r="A44" t="s">
        <v>132</v>
      </c>
      <c r="E44">
        <v>5</v>
      </c>
      <c r="F44">
        <v>547.65</v>
      </c>
      <c r="G44">
        <f t="shared" si="5"/>
        <v>2738.25</v>
      </c>
    </row>
    <row r="45" spans="1:7" x14ac:dyDescent="0.25">
      <c r="A45" t="s">
        <v>134</v>
      </c>
      <c r="E45">
        <v>140</v>
      </c>
      <c r="F45">
        <v>47.88</v>
      </c>
      <c r="G45">
        <f>E45*F45</f>
        <v>6703.2000000000007</v>
      </c>
    </row>
    <row r="46" spans="1:7" x14ac:dyDescent="0.25">
      <c r="A46" t="s">
        <v>135</v>
      </c>
      <c r="E46">
        <v>140</v>
      </c>
      <c r="F46">
        <v>12.81</v>
      </c>
      <c r="G46">
        <f>E46*F46</f>
        <v>1793.4</v>
      </c>
    </row>
    <row r="47" spans="1:7" x14ac:dyDescent="0.25">
      <c r="A47" t="s">
        <v>145</v>
      </c>
      <c r="E47">
        <v>8</v>
      </c>
      <c r="F47">
        <v>86.5</v>
      </c>
      <c r="G47">
        <f>E47*F47</f>
        <v>692</v>
      </c>
    </row>
    <row r="48" spans="1:7" x14ac:dyDescent="0.25">
      <c r="F48">
        <f>SUM(F38:F47)</f>
        <v>1214.3900000000001</v>
      </c>
    </row>
    <row r="49" spans="1:7" x14ac:dyDescent="0.25">
      <c r="G49">
        <f>SUM(G38:G48)</f>
        <v>22428.310000000005</v>
      </c>
    </row>
    <row r="50" spans="1:7" x14ac:dyDescent="0.25">
      <c r="G50" s="56">
        <f>G49/E45</f>
        <v>160.20221428571432</v>
      </c>
    </row>
    <row r="53" spans="1:7" x14ac:dyDescent="0.25">
      <c r="A53" t="s">
        <v>147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P62"/>
  <sheetViews>
    <sheetView topLeftCell="A7" workbookViewId="0">
      <selection activeCell="P44" sqref="P44"/>
    </sheetView>
  </sheetViews>
  <sheetFormatPr defaultRowHeight="15" x14ac:dyDescent="0.25"/>
  <cols>
    <col min="1" max="1" width="6.5703125" customWidth="1"/>
    <col min="2" max="2" width="2.85546875" customWidth="1"/>
    <col min="3" max="3" width="2.28515625" customWidth="1"/>
    <col min="4" max="4" width="0.42578125" customWidth="1"/>
    <col min="5" max="5" width="2.42578125" customWidth="1"/>
    <col min="6" max="6" width="2" customWidth="1"/>
    <col min="7" max="7" width="0.28515625" customWidth="1"/>
    <col min="8" max="8" width="1.85546875" customWidth="1"/>
    <col min="9" max="9" width="1.7109375" customWidth="1"/>
    <col min="10" max="10" width="2" customWidth="1"/>
    <col min="11" max="11" width="1.85546875" customWidth="1"/>
    <col min="12" max="12" width="0.5703125" customWidth="1"/>
    <col min="13" max="13" width="4.140625" hidden="1" customWidth="1"/>
    <col min="14" max="14" width="1.28515625" customWidth="1"/>
    <col min="15" max="15" width="1.5703125" customWidth="1"/>
    <col min="16" max="16" width="2.85546875" customWidth="1"/>
    <col min="17" max="17" width="2" customWidth="1"/>
    <col min="18" max="18" width="3.28515625" customWidth="1"/>
    <col min="19" max="19" width="2.7109375" customWidth="1"/>
    <col min="20" max="20" width="1.42578125" customWidth="1"/>
    <col min="21" max="21" width="3.85546875" customWidth="1"/>
    <col min="22" max="22" width="1.5703125" customWidth="1"/>
    <col min="23" max="23" width="1.7109375" customWidth="1"/>
    <col min="24" max="24" width="9.140625" hidden="1" customWidth="1"/>
    <col min="25" max="25" width="1.28515625" customWidth="1"/>
    <col min="26" max="26" width="2.140625" customWidth="1"/>
    <col min="27" max="27" width="9.140625" hidden="1" customWidth="1"/>
    <col min="28" max="28" width="1.42578125" customWidth="1"/>
    <col min="29" max="29" width="2.140625" customWidth="1"/>
    <col min="30" max="30" width="2" customWidth="1"/>
    <col min="31" max="31" width="2.28515625" customWidth="1"/>
    <col min="32" max="32" width="2.42578125" customWidth="1"/>
    <col min="33" max="33" width="1.140625" customWidth="1"/>
    <col min="34" max="34" width="2.28515625" customWidth="1"/>
    <col min="35" max="35" width="2.140625" customWidth="1"/>
    <col min="36" max="36" width="2.5703125" customWidth="1"/>
    <col min="37" max="37" width="2.85546875" customWidth="1"/>
    <col min="38" max="38" width="2.42578125" customWidth="1"/>
    <col min="39" max="39" width="2.85546875" customWidth="1"/>
    <col min="40" max="40" width="2" customWidth="1"/>
    <col min="41" max="41" width="3.85546875" customWidth="1"/>
    <col min="42" max="42" width="2.42578125" customWidth="1"/>
    <col min="43" max="43" width="3" customWidth="1"/>
    <col min="44" max="44" width="2.85546875" customWidth="1"/>
    <col min="45" max="45" width="1.7109375" customWidth="1"/>
    <col min="46" max="46" width="2.42578125" customWidth="1"/>
    <col min="47" max="48" width="2.140625" customWidth="1"/>
    <col min="49" max="49" width="2.42578125" customWidth="1"/>
    <col min="50" max="50" width="4" customWidth="1"/>
    <col min="51" max="51" width="2.5703125" customWidth="1"/>
    <col min="52" max="52" width="1.85546875" customWidth="1"/>
    <col min="53" max="53" width="2.7109375" customWidth="1"/>
    <col min="54" max="54" width="2.42578125" customWidth="1"/>
    <col min="55" max="55" width="1.7109375" customWidth="1"/>
    <col min="56" max="56" width="2.85546875" customWidth="1"/>
    <col min="57" max="57" width="1.140625" customWidth="1"/>
    <col min="58" max="58" width="2.42578125" customWidth="1"/>
    <col min="59" max="59" width="1.5703125" customWidth="1"/>
    <col min="60" max="60" width="2.5703125" customWidth="1"/>
    <col min="61" max="61" width="3" customWidth="1"/>
    <col min="62" max="62" width="9.140625" hidden="1" customWidth="1"/>
    <col min="63" max="63" width="3.85546875" customWidth="1"/>
    <col min="64" max="64" width="2" customWidth="1"/>
    <col min="65" max="65" width="1.42578125" customWidth="1"/>
    <col min="66" max="66" width="9.140625" hidden="1" customWidth="1"/>
    <col min="67" max="67" width="1.28515625" hidden="1" customWidth="1"/>
    <col min="68" max="68" width="4.140625" hidden="1" customWidth="1"/>
    <col min="69" max="69" width="9.140625" hidden="1" customWidth="1"/>
    <col min="70" max="70" width="3.140625" customWidth="1"/>
    <col min="71" max="71" width="9.140625" hidden="1" customWidth="1"/>
    <col min="72" max="73" width="3.140625" customWidth="1"/>
    <col min="74" max="74" width="3.42578125" customWidth="1"/>
    <col min="75" max="75" width="2.42578125" customWidth="1"/>
    <col min="76" max="76" width="2.28515625" customWidth="1"/>
    <col min="77" max="77" width="3.42578125" customWidth="1"/>
    <col min="78" max="78" width="2.85546875" customWidth="1"/>
    <col min="79" max="79" width="3.42578125" customWidth="1"/>
    <col min="80" max="80" width="3.28515625" customWidth="1"/>
    <col min="81" max="81" width="2.7109375" customWidth="1"/>
    <col min="82" max="82" width="2.42578125" customWidth="1"/>
    <col min="83" max="83" width="3.5703125" customWidth="1"/>
    <col min="84" max="84" width="2.85546875" customWidth="1"/>
    <col min="85" max="85" width="3.28515625" customWidth="1"/>
    <col min="86" max="86" width="2" customWidth="1"/>
    <col min="87" max="87" width="2.5703125" customWidth="1"/>
    <col min="88" max="88" width="4.5703125" customWidth="1"/>
    <col min="89" max="89" width="3.85546875" customWidth="1"/>
    <col min="90" max="90" width="2.5703125" customWidth="1"/>
    <col min="91" max="91" width="2.85546875" customWidth="1"/>
    <col min="92" max="92" width="2.5703125" customWidth="1"/>
    <col min="93" max="94" width="3.5703125" customWidth="1"/>
    <col min="95" max="96" width="2.28515625" customWidth="1"/>
    <col min="97" max="97" width="4.85546875" customWidth="1"/>
    <col min="98" max="98" width="3.140625" customWidth="1"/>
    <col min="99" max="99" width="3.85546875" customWidth="1"/>
    <col min="100" max="100" width="4.5703125" customWidth="1"/>
    <col min="101" max="101" width="4" customWidth="1"/>
    <col min="102" max="102" width="2" customWidth="1"/>
    <col min="103" max="103" width="3" customWidth="1"/>
    <col min="104" max="104" width="3.28515625" customWidth="1"/>
    <col min="105" max="105" width="3" customWidth="1"/>
    <col min="106" max="106" width="4" customWidth="1"/>
    <col min="107" max="107" width="2.28515625" customWidth="1"/>
  </cols>
  <sheetData>
    <row r="2" spans="1:94" x14ac:dyDescent="0.25">
      <c r="BL2" s="183" t="s">
        <v>194</v>
      </c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5"/>
      <c r="CC2" s="183" t="s">
        <v>2</v>
      </c>
      <c r="CD2" s="184"/>
      <c r="CE2" s="184"/>
      <c r="CF2" s="185"/>
      <c r="CG2" s="183" t="s">
        <v>195</v>
      </c>
      <c r="CH2" s="184"/>
      <c r="CI2" s="184"/>
      <c r="CJ2" s="185"/>
      <c r="CK2" s="183" t="s">
        <v>196</v>
      </c>
      <c r="CL2" s="184"/>
      <c r="CM2" s="184"/>
      <c r="CN2" s="184"/>
      <c r="CO2" s="184"/>
      <c r="CP2" s="185"/>
    </row>
    <row r="3" spans="1:94" x14ac:dyDescent="0.25">
      <c r="BK3" s="84">
        <v>1</v>
      </c>
      <c r="BL3" s="188" t="s">
        <v>192</v>
      </c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</row>
    <row r="4" spans="1:94" x14ac:dyDescent="0.25">
      <c r="BK4" s="84" t="s">
        <v>12</v>
      </c>
      <c r="BL4" t="s">
        <v>193</v>
      </c>
      <c r="CC4" s="186">
        <v>3</v>
      </c>
      <c r="CD4" s="186"/>
      <c r="CE4" s="186"/>
      <c r="CF4" s="186"/>
      <c r="CG4" s="186">
        <v>8586</v>
      </c>
      <c r="CH4" s="186"/>
      <c r="CI4" s="186"/>
      <c r="CJ4" s="186"/>
      <c r="CK4" s="186">
        <v>25758</v>
      </c>
      <c r="CL4" s="186"/>
      <c r="CM4" s="186"/>
      <c r="CN4" s="186"/>
      <c r="CO4" s="186"/>
      <c r="CP4" s="186"/>
    </row>
    <row r="5" spans="1:94" x14ac:dyDescent="0.25">
      <c r="A5" s="79" t="s">
        <v>190</v>
      </c>
      <c r="B5" s="80" t="s">
        <v>148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0" t="s">
        <v>149</v>
      </c>
      <c r="Q5" s="81"/>
      <c r="R5" s="81"/>
      <c r="S5" s="81"/>
      <c r="T5" s="81"/>
      <c r="U5" s="179" t="s">
        <v>150</v>
      </c>
      <c r="V5" s="180"/>
      <c r="W5" s="180"/>
      <c r="X5" s="180"/>
      <c r="Y5" s="180"/>
      <c r="Z5" s="180"/>
      <c r="AA5" s="180"/>
      <c r="AB5" s="181"/>
      <c r="AC5" s="80" t="s">
        <v>151</v>
      </c>
      <c r="AD5" s="81"/>
      <c r="AE5" s="81"/>
      <c r="AF5" s="81"/>
      <c r="AG5" s="81"/>
      <c r="AH5" s="81"/>
      <c r="AI5" s="81"/>
      <c r="AJ5" s="81"/>
      <c r="AK5" s="82"/>
      <c r="AL5" s="179" t="s">
        <v>152</v>
      </c>
      <c r="AM5" s="180"/>
      <c r="AN5" s="180"/>
      <c r="AO5" s="181"/>
      <c r="AP5" s="179" t="s">
        <v>153</v>
      </c>
      <c r="AQ5" s="180"/>
      <c r="AR5" s="180"/>
      <c r="AS5" s="180"/>
      <c r="AT5" s="180"/>
      <c r="AU5" s="180"/>
      <c r="AV5" s="181"/>
      <c r="AW5" s="179" t="s">
        <v>157</v>
      </c>
      <c r="AX5" s="180"/>
      <c r="AY5" s="180"/>
      <c r="AZ5" s="180"/>
      <c r="BA5" s="180"/>
      <c r="BB5" s="181"/>
      <c r="BC5" s="179" t="s">
        <v>186</v>
      </c>
      <c r="BD5" s="180"/>
      <c r="BE5" s="180"/>
      <c r="BF5" s="180"/>
      <c r="BG5" s="180"/>
      <c r="BH5" s="180"/>
      <c r="BI5" s="181"/>
      <c r="BK5" s="84" t="s">
        <v>13</v>
      </c>
      <c r="BL5" s="186" t="s">
        <v>197</v>
      </c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>
        <v>4</v>
      </c>
      <c r="CD5" s="186"/>
      <c r="CE5" s="186"/>
      <c r="CF5" s="186"/>
      <c r="CG5" s="186">
        <v>4240</v>
      </c>
      <c r="CH5" s="186"/>
      <c r="CI5" s="186"/>
      <c r="CJ5" s="186"/>
      <c r="CK5" s="186">
        <v>16960</v>
      </c>
      <c r="CL5" s="186"/>
      <c r="CM5" s="186"/>
      <c r="CN5" s="186"/>
      <c r="CO5" s="186"/>
      <c r="CP5" s="186"/>
    </row>
    <row r="6" spans="1:94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V6" s="100"/>
      <c r="W6" s="100"/>
      <c r="X6" s="100"/>
      <c r="Y6" s="100"/>
      <c r="Z6" s="100"/>
      <c r="AA6" s="100"/>
      <c r="AB6" s="100"/>
      <c r="AC6" s="99"/>
      <c r="AD6" s="99"/>
      <c r="AE6" s="99"/>
      <c r="AF6" s="99"/>
      <c r="AG6" s="99"/>
      <c r="AH6" s="99"/>
      <c r="AI6" s="99"/>
      <c r="AJ6" s="99"/>
      <c r="AK6" s="99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K6" s="84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</row>
    <row r="7" spans="1:94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V7" s="100"/>
      <c r="W7" s="100"/>
      <c r="X7" s="100"/>
      <c r="Y7" s="100"/>
      <c r="Z7" s="100"/>
      <c r="AA7" s="100"/>
      <c r="AB7" s="100"/>
      <c r="AC7" s="99"/>
      <c r="AD7" s="99"/>
      <c r="AE7" s="99"/>
      <c r="AF7" s="99"/>
      <c r="AG7" s="99"/>
      <c r="AH7" s="99"/>
      <c r="AI7" s="99"/>
      <c r="AJ7" s="99"/>
      <c r="AK7" s="99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K7" s="84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</row>
    <row r="8" spans="1:94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0"/>
      <c r="V8" s="100"/>
      <c r="W8" s="100"/>
      <c r="X8" s="100"/>
      <c r="Y8" s="100"/>
      <c r="Z8" s="100"/>
      <c r="AA8" s="100"/>
      <c r="AB8" s="100"/>
      <c r="AC8" s="99"/>
      <c r="AD8" s="99"/>
      <c r="AE8" s="99"/>
      <c r="AF8" s="99"/>
      <c r="AG8" s="99"/>
      <c r="AH8" s="99"/>
      <c r="AI8" s="99"/>
      <c r="AJ8" s="99"/>
      <c r="AK8" s="99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K8" s="84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</row>
    <row r="9" spans="1:94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0"/>
      <c r="V9" s="100"/>
      <c r="W9" s="100"/>
      <c r="X9" s="100"/>
      <c r="Y9" s="100"/>
      <c r="Z9" s="100"/>
      <c r="AA9" s="100"/>
      <c r="AB9" s="100"/>
      <c r="AC9" s="99"/>
      <c r="AD9" s="99"/>
      <c r="AE9" s="99"/>
      <c r="AF9" s="99"/>
      <c r="AG9" s="99"/>
      <c r="AH9" s="99"/>
      <c r="AI9" s="99"/>
      <c r="AJ9" s="99"/>
      <c r="AK9" s="99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K9" s="84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</row>
    <row r="10" spans="1:94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  <c r="AC10" s="99"/>
      <c r="AD10" s="99"/>
      <c r="AE10" s="99"/>
      <c r="AF10" s="99"/>
      <c r="AG10" s="99"/>
      <c r="AH10" s="99"/>
      <c r="AI10" s="99"/>
      <c r="AJ10" s="99"/>
      <c r="AK10" s="99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K10" s="84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</row>
    <row r="11" spans="1:94" x14ac:dyDescent="0.25">
      <c r="A11" s="60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73"/>
      <c r="BD11" s="73"/>
      <c r="BE11" s="73"/>
      <c r="BF11" s="73"/>
      <c r="BG11" s="73"/>
      <c r="BH11" s="73"/>
      <c r="BI11" s="73"/>
      <c r="BK11" s="84"/>
    </row>
    <row r="12" spans="1:94" ht="15.75" x14ac:dyDescent="0.25">
      <c r="A12" s="83">
        <v>1</v>
      </c>
      <c r="B12" s="176" t="s">
        <v>154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7">
        <f>P14+P33</f>
        <v>58480890.640000001</v>
      </c>
      <c r="Q12" s="178"/>
      <c r="R12" s="178"/>
      <c r="S12" s="178"/>
      <c r="T12" s="178"/>
      <c r="U12" s="177">
        <f>U14+U33</f>
        <v>5922702.8499999996</v>
      </c>
      <c r="V12" s="178"/>
      <c r="W12" s="178"/>
      <c r="X12" s="178"/>
      <c r="Y12" s="178"/>
      <c r="Z12" s="178"/>
      <c r="AA12" s="178"/>
      <c r="AB12" s="178"/>
      <c r="AC12" s="177">
        <f>AC14+AC33</f>
        <v>1539591.09</v>
      </c>
      <c r="AD12" s="178"/>
      <c r="AE12" s="178"/>
      <c r="AF12" s="178"/>
      <c r="AG12" s="178"/>
      <c r="AH12" s="178"/>
      <c r="AI12" s="178"/>
      <c r="AJ12" s="178"/>
      <c r="AK12" s="178"/>
      <c r="AL12" s="177">
        <f>AL14+AL33</f>
        <v>6588276.5300000003</v>
      </c>
      <c r="AM12" s="178"/>
      <c r="AN12" s="178"/>
      <c r="AO12" s="178"/>
      <c r="AP12" s="177">
        <f>AP14+AP33</f>
        <v>5125865.32</v>
      </c>
      <c r="AQ12" s="178"/>
      <c r="AR12" s="178"/>
      <c r="AS12" s="178"/>
      <c r="AT12" s="178"/>
      <c r="AU12" s="178"/>
      <c r="AV12" s="178"/>
      <c r="AW12" s="177">
        <f>AW14+AW33</f>
        <v>77657326.430000007</v>
      </c>
      <c r="AX12" s="178"/>
      <c r="AY12" s="178"/>
      <c r="AZ12" s="178"/>
      <c r="BA12" s="178"/>
      <c r="BB12" s="178"/>
      <c r="BC12" s="177">
        <f>BC14+BC33</f>
        <v>91635645.187399998</v>
      </c>
      <c r="BD12" s="178"/>
      <c r="BE12" s="178"/>
      <c r="BF12" s="178"/>
      <c r="BG12" s="178"/>
      <c r="BH12" s="178"/>
      <c r="BI12" s="178"/>
      <c r="BK12" s="84" t="s">
        <v>171</v>
      </c>
      <c r="BL12" s="186" t="s">
        <v>198</v>
      </c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>
        <v>656</v>
      </c>
      <c r="CD12" s="186"/>
      <c r="CE12" s="186"/>
      <c r="CF12" s="186"/>
      <c r="CG12" s="186">
        <v>639.38</v>
      </c>
      <c r="CH12" s="186"/>
      <c r="CI12" s="186"/>
      <c r="CJ12" s="186"/>
      <c r="CK12" s="187">
        <f>CC12*CG12</f>
        <v>419433.27999999997</v>
      </c>
      <c r="CL12" s="187"/>
      <c r="CM12" s="187"/>
      <c r="CN12" s="187"/>
      <c r="CO12" s="187"/>
      <c r="CP12" s="187"/>
    </row>
    <row r="13" spans="1:94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K13" s="84"/>
      <c r="BL13" t="s">
        <v>199</v>
      </c>
      <c r="BZ13" t="s">
        <v>200</v>
      </c>
      <c r="CC13" s="186"/>
      <c r="CD13" s="186"/>
      <c r="CE13" s="186"/>
      <c r="CF13" s="186"/>
      <c r="CG13" s="186">
        <v>184.512</v>
      </c>
      <c r="CH13" s="186"/>
      <c r="CI13" s="186"/>
      <c r="CJ13" s="186"/>
      <c r="CK13" s="186"/>
      <c r="CL13" s="186"/>
      <c r="CM13" s="186"/>
      <c r="CN13" s="186"/>
      <c r="CO13" s="186"/>
      <c r="CP13" s="186"/>
    </row>
    <row r="14" spans="1:94" x14ac:dyDescent="0.25">
      <c r="A14" s="74" t="s">
        <v>12</v>
      </c>
      <c r="B14" s="61" t="s">
        <v>187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182">
        <f>P16+P18+P20+P22+P24+P26+P28+P30</f>
        <v>50045787.370000005</v>
      </c>
      <c r="Q14" s="182"/>
      <c r="R14" s="182"/>
      <c r="S14" s="182"/>
      <c r="T14" s="182"/>
      <c r="U14" s="182">
        <f>U16+U18+U20+U22+U24+U26+U28+U30</f>
        <v>4525208.3099999996</v>
      </c>
      <c r="V14" s="182"/>
      <c r="W14" s="182"/>
      <c r="X14" s="182"/>
      <c r="Y14" s="182"/>
      <c r="Z14" s="182"/>
      <c r="AA14" s="182"/>
      <c r="AB14" s="182"/>
      <c r="AC14" s="182">
        <f>AC16+AC18+AC20+AC22+AC24+AC26+AC28+AC30</f>
        <v>1386344.29</v>
      </c>
      <c r="AD14" s="182"/>
      <c r="AE14" s="182"/>
      <c r="AF14" s="182"/>
      <c r="AG14" s="182"/>
      <c r="AH14" s="182"/>
      <c r="AI14" s="182"/>
      <c r="AJ14" s="182"/>
      <c r="AK14" s="182"/>
      <c r="AL14" s="182">
        <f>AL16+AL18+AL20+AL22+AL24+AL26+AL28+AL30</f>
        <v>5122643.9400000004</v>
      </c>
      <c r="AM14" s="182"/>
      <c r="AN14" s="182"/>
      <c r="AO14" s="182"/>
      <c r="AP14" s="182">
        <f>AP16+AP18+AP20+AP22+AP24+AP26+AP28+AP30</f>
        <v>4219806.24</v>
      </c>
      <c r="AQ14" s="182"/>
      <c r="AR14" s="182"/>
      <c r="AS14" s="182"/>
      <c r="AT14" s="182"/>
      <c r="AU14" s="182"/>
      <c r="AV14" s="182"/>
      <c r="AW14" s="182">
        <f>AW16+AW18+AW20+AW22+AW24+AW26+AW28+AW30</f>
        <v>65299790.150000006</v>
      </c>
      <c r="AX14" s="182"/>
      <c r="AY14" s="182"/>
      <c r="AZ14" s="182"/>
      <c r="BA14" s="182"/>
      <c r="BB14" s="182"/>
      <c r="BC14" s="182">
        <f>AW14*18%+AW14</f>
        <v>77053752.377000004</v>
      </c>
      <c r="BD14" s="182"/>
      <c r="BE14" s="182"/>
      <c r="BF14" s="182"/>
      <c r="BG14" s="182"/>
      <c r="BH14" s="182"/>
      <c r="BI14" s="182"/>
      <c r="BK14" s="84"/>
      <c r="BL14" t="s">
        <v>201</v>
      </c>
    </row>
    <row r="15" spans="1:94" x14ac:dyDescent="0.25">
      <c r="A15" s="60"/>
      <c r="B15" s="61" t="s">
        <v>188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K15" s="84"/>
      <c r="BL15" s="189" t="s">
        <v>202</v>
      </c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K15" s="187">
        <f>CG13*2.4</f>
        <v>442.8288</v>
      </c>
      <c r="CL15" s="187"/>
      <c r="CM15" s="187"/>
      <c r="CN15" s="187"/>
      <c r="CO15" s="187"/>
      <c r="CP15" s="187"/>
    </row>
    <row r="16" spans="1:94" x14ac:dyDescent="0.25">
      <c r="A16" s="62" t="s">
        <v>12</v>
      </c>
      <c r="B16" s="173" t="s">
        <v>155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5"/>
      <c r="P16" s="173">
        <v>5190356.71</v>
      </c>
      <c r="Q16" s="174"/>
      <c r="R16" s="174"/>
      <c r="S16" s="174"/>
      <c r="T16" s="175"/>
      <c r="U16" s="173">
        <v>890127.86</v>
      </c>
      <c r="V16" s="174"/>
      <c r="W16" s="174"/>
      <c r="X16" s="174"/>
      <c r="Y16" s="174"/>
      <c r="Z16" s="174"/>
      <c r="AA16" s="174"/>
      <c r="AB16" s="175"/>
      <c r="AC16" s="173">
        <v>85602.47</v>
      </c>
      <c r="AD16" s="174"/>
      <c r="AE16" s="174"/>
      <c r="AF16" s="174"/>
      <c r="AG16" s="174"/>
      <c r="AH16" s="174"/>
      <c r="AI16" s="174"/>
      <c r="AJ16" s="174"/>
      <c r="AK16" s="175"/>
      <c r="AL16" s="173">
        <v>968550.32</v>
      </c>
      <c r="AM16" s="174"/>
      <c r="AN16" s="174"/>
      <c r="AO16" s="175"/>
      <c r="AP16" s="173">
        <v>591811.31000000006</v>
      </c>
      <c r="AQ16" s="174"/>
      <c r="AR16" s="174"/>
      <c r="AS16" s="174"/>
      <c r="AT16" s="174"/>
      <c r="AU16" s="174"/>
      <c r="AV16" s="175"/>
      <c r="AW16" s="173">
        <f>P16+U16+AC16+AL16+AP16</f>
        <v>7726448.6699999999</v>
      </c>
      <c r="AX16" s="174"/>
      <c r="AY16" s="174"/>
      <c r="AZ16" s="174"/>
      <c r="BA16" s="174"/>
      <c r="BB16" s="175"/>
      <c r="BC16" s="60"/>
      <c r="BD16" s="60"/>
      <c r="BE16" s="60"/>
      <c r="BF16" s="60"/>
      <c r="BG16" s="60"/>
      <c r="BH16" s="60"/>
      <c r="BI16" s="60"/>
      <c r="BK16" s="84" t="s">
        <v>172</v>
      </c>
      <c r="BL16" t="s">
        <v>203</v>
      </c>
      <c r="CC16" s="186">
        <v>843</v>
      </c>
      <c r="CD16" s="186"/>
      <c r="CE16" s="186"/>
      <c r="CF16" s="186"/>
      <c r="CG16" s="186">
        <v>590.59</v>
      </c>
      <c r="CH16" s="186"/>
      <c r="CI16" s="186"/>
      <c r="CJ16" s="186"/>
      <c r="CK16" s="186">
        <f>CC16*CG16</f>
        <v>497867.37000000005</v>
      </c>
      <c r="CL16" s="186"/>
      <c r="CM16" s="186"/>
      <c r="CN16" s="186"/>
      <c r="CO16" s="186"/>
      <c r="CP16" s="186"/>
    </row>
    <row r="17" spans="1:93" x14ac:dyDescent="0.25">
      <c r="A17" s="63"/>
      <c r="B17" s="167" t="s">
        <v>156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9"/>
      <c r="P17" s="167">
        <v>206481.67</v>
      </c>
      <c r="Q17" s="168"/>
      <c r="R17" s="168"/>
      <c r="S17" s="168"/>
      <c r="T17" s="169"/>
      <c r="U17" s="64"/>
      <c r="V17" s="65"/>
      <c r="W17" s="65"/>
      <c r="X17" s="65"/>
      <c r="Y17" s="65"/>
      <c r="Z17" s="65"/>
      <c r="AA17" s="65"/>
      <c r="AB17" s="66"/>
      <c r="AC17" s="64"/>
      <c r="AD17" s="65"/>
      <c r="AE17" s="65"/>
      <c r="AF17" s="65"/>
      <c r="AG17" s="65"/>
      <c r="AH17" s="65"/>
      <c r="AI17" s="65"/>
      <c r="AJ17" s="65"/>
      <c r="AK17" s="66"/>
      <c r="AL17" s="64"/>
      <c r="AM17" s="65"/>
      <c r="AN17" s="65"/>
      <c r="AO17" s="66"/>
      <c r="AP17" s="167"/>
      <c r="AQ17" s="168"/>
      <c r="AR17" s="168"/>
      <c r="AS17" s="168"/>
      <c r="AT17" s="168"/>
      <c r="AU17" s="168"/>
      <c r="AV17" s="169"/>
      <c r="AW17" s="64"/>
      <c r="AX17" s="65"/>
      <c r="AY17" s="65"/>
      <c r="AZ17" s="65"/>
      <c r="BA17" s="65"/>
      <c r="BB17" s="66"/>
      <c r="BC17" s="60"/>
      <c r="BD17" s="60"/>
      <c r="BE17" s="60"/>
      <c r="BF17" s="60"/>
      <c r="BG17" s="60"/>
      <c r="BH17" s="60"/>
      <c r="BI17" s="60"/>
      <c r="BK17" s="84"/>
      <c r="BL17" s="189" t="s">
        <v>204</v>
      </c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G17" s="186">
        <v>156.71</v>
      </c>
      <c r="CH17" s="186"/>
      <c r="CI17" s="186"/>
      <c r="CJ17" s="186"/>
    </row>
    <row r="18" spans="1:93" x14ac:dyDescent="0.25">
      <c r="A18" s="62" t="s">
        <v>13</v>
      </c>
      <c r="B18" s="173" t="s">
        <v>158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5"/>
      <c r="P18" s="173">
        <v>30666055.5</v>
      </c>
      <c r="Q18" s="174"/>
      <c r="R18" s="174"/>
      <c r="S18" s="174"/>
      <c r="T18" s="175"/>
      <c r="U18" s="173">
        <v>2283848.25</v>
      </c>
      <c r="V18" s="174"/>
      <c r="W18" s="174"/>
      <c r="X18" s="174"/>
      <c r="Y18" s="174"/>
      <c r="Z18" s="174"/>
      <c r="AA18" s="174"/>
      <c r="AB18" s="175"/>
      <c r="AC18" s="173">
        <v>1120934.4099999999</v>
      </c>
      <c r="AD18" s="174"/>
      <c r="AE18" s="174"/>
      <c r="AF18" s="174"/>
      <c r="AG18" s="174"/>
      <c r="AH18" s="174"/>
      <c r="AI18" s="174"/>
      <c r="AJ18" s="174"/>
      <c r="AK18" s="175"/>
      <c r="AL18" s="173">
        <v>2685017.88</v>
      </c>
      <c r="AM18" s="174"/>
      <c r="AN18" s="174"/>
      <c r="AO18" s="175"/>
      <c r="AP18" s="173">
        <v>2727527.52</v>
      </c>
      <c r="AQ18" s="174"/>
      <c r="AR18" s="174"/>
      <c r="AS18" s="174"/>
      <c r="AT18" s="174"/>
      <c r="AU18" s="174"/>
      <c r="AV18" s="175"/>
      <c r="AW18" s="173">
        <f>P18+U18+AC18+AL18+AP18</f>
        <v>39483383.560000002</v>
      </c>
      <c r="AX18" s="174"/>
      <c r="AY18" s="174"/>
      <c r="AZ18" s="174"/>
      <c r="BA18" s="174"/>
      <c r="BB18" s="175"/>
      <c r="BC18" s="60"/>
      <c r="BD18" s="60"/>
      <c r="BE18" s="60"/>
      <c r="BF18" s="60"/>
      <c r="BG18" s="60"/>
      <c r="BH18" s="60"/>
      <c r="BI18" s="60"/>
      <c r="BK18" s="84"/>
      <c r="BL18" t="s">
        <v>205</v>
      </c>
    </row>
    <row r="19" spans="1:93" x14ac:dyDescent="0.25">
      <c r="A19" s="63"/>
      <c r="B19" s="167" t="s">
        <v>159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/>
      <c r="P19" s="167"/>
      <c r="Q19" s="168"/>
      <c r="R19" s="168"/>
      <c r="S19" s="168"/>
      <c r="T19" s="169"/>
      <c r="U19" s="64"/>
      <c r="V19" s="65"/>
      <c r="W19" s="65"/>
      <c r="X19" s="65"/>
      <c r="Y19" s="65"/>
      <c r="Z19" s="65"/>
      <c r="AA19" s="65"/>
      <c r="AB19" s="66"/>
      <c r="AC19" s="64"/>
      <c r="AD19" s="65"/>
      <c r="AE19" s="65"/>
      <c r="AF19" s="65"/>
      <c r="AG19" s="65"/>
      <c r="AH19" s="65"/>
      <c r="AI19" s="65"/>
      <c r="AJ19" s="65"/>
      <c r="AK19" s="66"/>
      <c r="AL19" s="64"/>
      <c r="AM19" s="65"/>
      <c r="AN19" s="65"/>
      <c r="AO19" s="66"/>
      <c r="AP19" s="64"/>
      <c r="AQ19" s="65"/>
      <c r="AR19" s="65"/>
      <c r="AS19" s="65"/>
      <c r="AT19" s="65"/>
      <c r="AU19" s="65"/>
      <c r="AV19" s="66"/>
      <c r="AW19" s="64"/>
      <c r="AX19" s="65"/>
      <c r="AY19" s="65"/>
      <c r="AZ19" s="65"/>
      <c r="BA19" s="65"/>
      <c r="BB19" s="66"/>
      <c r="BC19" s="60"/>
      <c r="BD19" s="60"/>
      <c r="BE19" s="60"/>
      <c r="BF19" s="60"/>
      <c r="BG19" s="60"/>
      <c r="BH19" s="60"/>
      <c r="BI19" s="60"/>
      <c r="BK19" s="84"/>
      <c r="BL19" s="189" t="s">
        <v>206</v>
      </c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L19" s="187">
        <f>CG17*2.4</f>
        <v>376.10399999999998</v>
      </c>
      <c r="CM19" s="187"/>
      <c r="CN19" s="187"/>
      <c r="CO19" s="187"/>
    </row>
    <row r="20" spans="1:93" x14ac:dyDescent="0.25">
      <c r="A20" s="67" t="s">
        <v>171</v>
      </c>
      <c r="B20" s="173" t="s">
        <v>168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5"/>
      <c r="P20" s="173">
        <v>733102.84</v>
      </c>
      <c r="Q20" s="174"/>
      <c r="R20" s="174"/>
      <c r="S20" s="174"/>
      <c r="T20" s="175"/>
      <c r="U20" s="173">
        <v>127180.81</v>
      </c>
      <c r="V20" s="174"/>
      <c r="W20" s="174"/>
      <c r="X20" s="174"/>
      <c r="Y20" s="174"/>
      <c r="Z20" s="174"/>
      <c r="AA20" s="174"/>
      <c r="AB20" s="175"/>
      <c r="AC20" s="173">
        <v>12596.84</v>
      </c>
      <c r="AD20" s="174"/>
      <c r="AE20" s="174"/>
      <c r="AF20" s="174"/>
      <c r="AG20" s="174"/>
      <c r="AH20" s="174"/>
      <c r="AI20" s="174"/>
      <c r="AJ20" s="174"/>
      <c r="AK20" s="175"/>
      <c r="AL20" s="173">
        <v>110284.64</v>
      </c>
      <c r="AM20" s="174"/>
      <c r="AN20" s="174"/>
      <c r="AO20" s="175"/>
      <c r="AP20" s="173">
        <v>72658.11</v>
      </c>
      <c r="AQ20" s="174"/>
      <c r="AR20" s="174"/>
      <c r="AS20" s="174"/>
      <c r="AT20" s="174"/>
      <c r="AU20" s="174"/>
      <c r="AV20" s="175"/>
      <c r="AW20" s="173">
        <f>P20+U20+AC20+AL20+AP20</f>
        <v>1055823.24</v>
      </c>
      <c r="AX20" s="174"/>
      <c r="AY20" s="174"/>
      <c r="AZ20" s="174"/>
      <c r="BA20" s="174"/>
      <c r="BB20" s="175"/>
      <c r="BC20" s="60"/>
      <c r="BD20" s="60"/>
      <c r="BE20" s="60"/>
      <c r="BF20" s="60"/>
      <c r="BG20" s="60"/>
      <c r="BH20" s="60"/>
      <c r="BI20" s="60"/>
      <c r="BK20" s="84" t="s">
        <v>173</v>
      </c>
      <c r="BL20" s="189" t="s">
        <v>207</v>
      </c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6">
        <v>274</v>
      </c>
      <c r="CD20" s="186"/>
      <c r="CE20" s="186"/>
      <c r="CF20" s="186"/>
      <c r="CG20" s="186">
        <v>527.57000000000005</v>
      </c>
      <c r="CH20" s="186"/>
      <c r="CI20" s="186"/>
      <c r="CJ20" s="186"/>
      <c r="CK20" s="186">
        <f>CC20*CG20</f>
        <v>144554.18000000002</v>
      </c>
      <c r="CL20" s="186"/>
      <c r="CM20" s="186"/>
      <c r="CN20" s="186"/>
      <c r="CO20" s="186"/>
    </row>
    <row r="21" spans="1:93" x14ac:dyDescent="0.25">
      <c r="A21" s="60"/>
      <c r="B21" s="167" t="s">
        <v>169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9"/>
      <c r="P21" s="167">
        <v>108805.53</v>
      </c>
      <c r="Q21" s="168"/>
      <c r="R21" s="168"/>
      <c r="S21" s="168"/>
      <c r="T21" s="169"/>
      <c r="U21" s="64"/>
      <c r="V21" s="65"/>
      <c r="W21" s="65"/>
      <c r="X21" s="65"/>
      <c r="Y21" s="65"/>
      <c r="Z21" s="65"/>
      <c r="AA21" s="65"/>
      <c r="AB21" s="66"/>
      <c r="AC21" s="64"/>
      <c r="AD21" s="65"/>
      <c r="AE21" s="65"/>
      <c r="AF21" s="65"/>
      <c r="AG21" s="65"/>
      <c r="AH21" s="65"/>
      <c r="AI21" s="65"/>
      <c r="AJ21" s="65"/>
      <c r="AK21" s="66"/>
      <c r="AL21" s="64"/>
      <c r="AM21" s="65"/>
      <c r="AN21" s="65"/>
      <c r="AO21" s="66"/>
      <c r="AP21" s="64"/>
      <c r="AQ21" s="65"/>
      <c r="AR21" s="65"/>
      <c r="AS21" s="65"/>
      <c r="AT21" s="65"/>
      <c r="AU21" s="65"/>
      <c r="AV21" s="66"/>
      <c r="AW21" s="64"/>
      <c r="AX21" s="65"/>
      <c r="AY21" s="65"/>
      <c r="AZ21" s="65"/>
      <c r="BA21" s="65"/>
      <c r="BB21" s="66"/>
      <c r="BC21" s="60"/>
      <c r="BD21" s="60"/>
      <c r="BE21" s="60"/>
      <c r="BF21" s="60"/>
      <c r="BG21" s="60"/>
      <c r="BH21" s="60"/>
      <c r="BI21" s="60"/>
      <c r="BK21" s="84"/>
      <c r="BL21" s="189" t="s">
        <v>208</v>
      </c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G21" s="186">
        <v>116.03</v>
      </c>
      <c r="CH21" s="186"/>
      <c r="CI21" s="186"/>
      <c r="CJ21" s="186"/>
    </row>
    <row r="22" spans="1:93" x14ac:dyDescent="0.25">
      <c r="A22" s="62" t="s">
        <v>172</v>
      </c>
      <c r="B22" s="173" t="s">
        <v>170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5"/>
      <c r="P22" s="173">
        <v>9940985.8800000008</v>
      </c>
      <c r="Q22" s="174"/>
      <c r="R22" s="174"/>
      <c r="S22" s="174"/>
      <c r="T22" s="175"/>
      <c r="U22" s="173">
        <v>677056.02</v>
      </c>
      <c r="V22" s="174"/>
      <c r="W22" s="174"/>
      <c r="X22" s="174"/>
      <c r="Y22" s="174"/>
      <c r="Z22" s="174"/>
      <c r="AA22" s="174"/>
      <c r="AB22" s="175"/>
      <c r="AC22" s="173">
        <v>94093.73</v>
      </c>
      <c r="AD22" s="174"/>
      <c r="AE22" s="174"/>
      <c r="AF22" s="174"/>
      <c r="AG22" s="174"/>
      <c r="AH22" s="174"/>
      <c r="AI22" s="174"/>
      <c r="AJ22" s="174"/>
      <c r="AK22" s="175"/>
      <c r="AL22" s="173">
        <v>768481.12</v>
      </c>
      <c r="AM22" s="174"/>
      <c r="AN22" s="174"/>
      <c r="AO22" s="175"/>
      <c r="AP22" s="173">
        <v>465318.84</v>
      </c>
      <c r="AQ22" s="174"/>
      <c r="AR22" s="174"/>
      <c r="AS22" s="174"/>
      <c r="AT22" s="174"/>
      <c r="AU22" s="174"/>
      <c r="AV22" s="175"/>
      <c r="AW22" s="173">
        <f>P22+U22+AC22+AL22+AP22</f>
        <v>11945935.59</v>
      </c>
      <c r="AX22" s="174"/>
      <c r="AY22" s="174"/>
      <c r="AZ22" s="174"/>
      <c r="BA22" s="174"/>
      <c r="BB22" s="175"/>
      <c r="BC22" s="60"/>
      <c r="BD22" s="60"/>
      <c r="BE22" s="60"/>
      <c r="BF22" s="60"/>
      <c r="BG22" s="60"/>
      <c r="BH22" s="60"/>
      <c r="BI22" s="60"/>
      <c r="BK22" s="84"/>
      <c r="BL22" s="189" t="s">
        <v>209</v>
      </c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K22" s="186">
        <v>278.48</v>
      </c>
      <c r="CL22" s="186"/>
      <c r="CM22" s="186"/>
      <c r="CN22" s="186"/>
      <c r="CO22" s="186"/>
    </row>
    <row r="23" spans="1:93" x14ac:dyDescent="0.25">
      <c r="A23" s="63"/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4"/>
      <c r="Q23" s="65"/>
      <c r="R23" s="65"/>
      <c r="S23" s="65"/>
      <c r="T23" s="66"/>
      <c r="U23" s="64"/>
      <c r="V23" s="65"/>
      <c r="W23" s="65"/>
      <c r="X23" s="65"/>
      <c r="Y23" s="65"/>
      <c r="Z23" s="65"/>
      <c r="AA23" s="65"/>
      <c r="AB23" s="66"/>
      <c r="AC23" s="64"/>
      <c r="AD23" s="65"/>
      <c r="AE23" s="65"/>
      <c r="AF23" s="65"/>
      <c r="AG23" s="65"/>
      <c r="AH23" s="65"/>
      <c r="AI23" s="65"/>
      <c r="AJ23" s="65"/>
      <c r="AK23" s="66"/>
      <c r="AL23" s="64"/>
      <c r="AM23" s="65"/>
      <c r="AN23" s="65"/>
      <c r="AO23" s="66"/>
      <c r="AP23" s="64"/>
      <c r="AQ23" s="65"/>
      <c r="AR23" s="65"/>
      <c r="AS23" s="65"/>
      <c r="AT23" s="65"/>
      <c r="AU23" s="65"/>
      <c r="AV23" s="66"/>
      <c r="AW23" s="64"/>
      <c r="AX23" s="65"/>
      <c r="AY23" s="65"/>
      <c r="AZ23" s="65"/>
      <c r="BA23" s="65"/>
      <c r="BB23" s="66"/>
      <c r="BC23" s="60"/>
      <c r="BD23" s="60"/>
      <c r="BE23" s="60"/>
      <c r="BF23" s="60"/>
      <c r="BG23" s="60"/>
      <c r="BH23" s="60"/>
      <c r="BI23" s="60"/>
      <c r="BK23" s="84" t="s">
        <v>174</v>
      </c>
      <c r="BL23" t="s">
        <v>210</v>
      </c>
    </row>
    <row r="24" spans="1:93" x14ac:dyDescent="0.25">
      <c r="A24" s="62" t="s">
        <v>173</v>
      </c>
      <c r="B24" s="173" t="s">
        <v>177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5"/>
      <c r="P24" s="173">
        <v>2230.5500000000002</v>
      </c>
      <c r="Q24" s="174"/>
      <c r="R24" s="174"/>
      <c r="S24" s="174"/>
      <c r="T24" s="175"/>
      <c r="U24" s="173">
        <v>84462.35</v>
      </c>
      <c r="V24" s="174"/>
      <c r="W24" s="174"/>
      <c r="X24" s="174"/>
      <c r="Y24" s="174"/>
      <c r="Z24" s="174"/>
      <c r="AA24" s="174"/>
      <c r="AB24" s="175"/>
      <c r="AC24" s="173">
        <v>3106.87</v>
      </c>
      <c r="AD24" s="174"/>
      <c r="AE24" s="174"/>
      <c r="AF24" s="174"/>
      <c r="AG24" s="174"/>
      <c r="AH24" s="174"/>
      <c r="AI24" s="174"/>
      <c r="AJ24" s="174"/>
      <c r="AK24" s="175"/>
      <c r="AL24" s="173">
        <v>92063.96</v>
      </c>
      <c r="AM24" s="174"/>
      <c r="AN24" s="174"/>
      <c r="AO24" s="175"/>
      <c r="AP24" s="173">
        <v>55745.15</v>
      </c>
      <c r="AQ24" s="174"/>
      <c r="AR24" s="174"/>
      <c r="AS24" s="174"/>
      <c r="AT24" s="174"/>
      <c r="AU24" s="174"/>
      <c r="AV24" s="175"/>
      <c r="AW24" s="173">
        <f>P24+U24+AC24+AL24+AP24</f>
        <v>237608.88</v>
      </c>
      <c r="AX24" s="174"/>
      <c r="AY24" s="174"/>
      <c r="AZ24" s="174"/>
      <c r="BA24" s="174"/>
      <c r="BB24" s="175"/>
      <c r="BC24" s="60"/>
      <c r="BD24" s="60"/>
      <c r="BE24" s="60"/>
      <c r="BF24" s="60"/>
      <c r="BG24" s="60"/>
      <c r="BH24" s="60"/>
      <c r="BI24" s="60"/>
      <c r="BK24" s="84"/>
    </row>
    <row r="25" spans="1:93" x14ac:dyDescent="0.25">
      <c r="A25" s="63"/>
      <c r="B25" s="167" t="s">
        <v>178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9"/>
      <c r="P25" s="64"/>
      <c r="Q25" s="65"/>
      <c r="R25" s="65"/>
      <c r="S25" s="65"/>
      <c r="T25" s="66"/>
      <c r="U25" s="64"/>
      <c r="V25" s="65"/>
      <c r="W25" s="65"/>
      <c r="X25" s="65"/>
      <c r="Y25" s="65"/>
      <c r="Z25" s="65"/>
      <c r="AA25" s="65"/>
      <c r="AB25" s="66"/>
      <c r="AC25" s="64"/>
      <c r="AD25" s="65"/>
      <c r="AE25" s="65"/>
      <c r="AF25" s="65"/>
      <c r="AG25" s="65"/>
      <c r="AH25" s="65"/>
      <c r="AI25" s="65"/>
      <c r="AJ25" s="65"/>
      <c r="AK25" s="66"/>
      <c r="AL25" s="64"/>
      <c r="AM25" s="65"/>
      <c r="AN25" s="65"/>
      <c r="AO25" s="66"/>
      <c r="AP25" s="64"/>
      <c r="AQ25" s="65"/>
      <c r="AR25" s="65"/>
      <c r="AS25" s="65"/>
      <c r="AT25" s="65"/>
      <c r="AU25" s="65"/>
      <c r="AV25" s="66"/>
      <c r="AW25" s="64"/>
      <c r="AX25" s="65"/>
      <c r="AY25" s="65"/>
      <c r="AZ25" s="65"/>
      <c r="BA25" s="65"/>
      <c r="BB25" s="66"/>
      <c r="BC25" s="60"/>
      <c r="BD25" s="60"/>
      <c r="BE25" s="60"/>
      <c r="BF25" s="60"/>
      <c r="BG25" s="60"/>
      <c r="BH25" s="60"/>
      <c r="BI25" s="60"/>
      <c r="BK25" s="84"/>
    </row>
    <row r="26" spans="1:93" x14ac:dyDescent="0.25">
      <c r="A26" s="62" t="s">
        <v>174</v>
      </c>
      <c r="B26" s="173" t="s">
        <v>179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5"/>
      <c r="P26" s="173">
        <v>2041856.01</v>
      </c>
      <c r="Q26" s="174"/>
      <c r="R26" s="174"/>
      <c r="S26" s="174"/>
      <c r="T26" s="175"/>
      <c r="U26" s="173">
        <v>233176.91</v>
      </c>
      <c r="V26" s="174"/>
      <c r="W26" s="174"/>
      <c r="X26" s="174"/>
      <c r="Y26" s="174"/>
      <c r="Z26" s="174"/>
      <c r="AA26" s="174"/>
      <c r="AB26" s="175"/>
      <c r="AC26" s="173">
        <v>42765.91</v>
      </c>
      <c r="AD26" s="174"/>
      <c r="AE26" s="174"/>
      <c r="AF26" s="174"/>
      <c r="AG26" s="174"/>
      <c r="AH26" s="174"/>
      <c r="AI26" s="174"/>
      <c r="AJ26" s="174"/>
      <c r="AK26" s="175"/>
      <c r="AL26" s="173">
        <v>253855.46</v>
      </c>
      <c r="AM26" s="174"/>
      <c r="AN26" s="174"/>
      <c r="AO26" s="175"/>
      <c r="AP26" s="173">
        <v>156260.07999999999</v>
      </c>
      <c r="AQ26" s="174"/>
      <c r="AR26" s="174"/>
      <c r="AS26" s="174"/>
      <c r="AT26" s="174"/>
      <c r="AU26" s="174"/>
      <c r="AV26" s="175"/>
      <c r="AW26" s="173">
        <f>P26+U26+AC26+AL26+AP26</f>
        <v>2727914.37</v>
      </c>
      <c r="AX26" s="174"/>
      <c r="AY26" s="174"/>
      <c r="AZ26" s="174"/>
      <c r="BA26" s="174"/>
      <c r="BB26" s="175"/>
      <c r="BC26" s="60"/>
      <c r="BD26" s="60"/>
      <c r="BE26" s="60"/>
      <c r="BF26" s="60"/>
      <c r="BG26" s="60"/>
      <c r="BH26" s="60"/>
      <c r="BI26" s="60"/>
      <c r="BK26" s="84" t="s">
        <v>175</v>
      </c>
      <c r="BL26" t="s">
        <v>211</v>
      </c>
    </row>
    <row r="27" spans="1:93" x14ac:dyDescent="0.25">
      <c r="A27" s="63"/>
      <c r="B27" s="167" t="s">
        <v>180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9"/>
      <c r="P27" s="167">
        <v>53744.89</v>
      </c>
      <c r="Q27" s="168"/>
      <c r="R27" s="168"/>
      <c r="S27" s="168"/>
      <c r="T27" s="169"/>
      <c r="U27" s="64"/>
      <c r="V27" s="65"/>
      <c r="W27" s="65"/>
      <c r="X27" s="65"/>
      <c r="Y27" s="65"/>
      <c r="Z27" s="65"/>
      <c r="AA27" s="65"/>
      <c r="AB27" s="66"/>
      <c r="AC27" s="64"/>
      <c r="AD27" s="65"/>
      <c r="AE27" s="65"/>
      <c r="AF27" s="65"/>
      <c r="AG27" s="65"/>
      <c r="AH27" s="65"/>
      <c r="AI27" s="65"/>
      <c r="AJ27" s="65"/>
      <c r="AK27" s="66"/>
      <c r="AL27" s="64"/>
      <c r="AM27" s="65"/>
      <c r="AN27" s="65"/>
      <c r="AO27" s="66"/>
      <c r="AP27" s="64"/>
      <c r="AQ27" s="65"/>
      <c r="AR27" s="65"/>
      <c r="AS27" s="65"/>
      <c r="AT27" s="65"/>
      <c r="AU27" s="65"/>
      <c r="AV27" s="66"/>
      <c r="AW27" s="64"/>
      <c r="AX27" s="65"/>
      <c r="AY27" s="65"/>
      <c r="AZ27" s="65"/>
      <c r="BA27" s="65"/>
      <c r="BB27" s="66"/>
      <c r="BC27" s="60"/>
      <c r="BD27" s="60"/>
      <c r="BE27" s="60"/>
      <c r="BF27" s="60"/>
      <c r="BG27" s="60"/>
      <c r="BH27" s="60"/>
      <c r="BI27" s="60"/>
      <c r="BK27" s="84"/>
    </row>
    <row r="28" spans="1:93" x14ac:dyDescent="0.25">
      <c r="A28" s="62" t="s">
        <v>175</v>
      </c>
      <c r="B28" s="173" t="s">
        <v>181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5"/>
      <c r="P28" s="173">
        <v>540452.03</v>
      </c>
      <c r="Q28" s="174"/>
      <c r="R28" s="174"/>
      <c r="S28" s="174"/>
      <c r="T28" s="175"/>
      <c r="U28" s="173">
        <v>65769.55</v>
      </c>
      <c r="V28" s="174"/>
      <c r="W28" s="174"/>
      <c r="X28" s="174"/>
      <c r="Y28" s="174"/>
      <c r="Z28" s="174"/>
      <c r="AA28" s="174"/>
      <c r="AB28" s="175"/>
      <c r="AC28" s="173">
        <v>10124.61</v>
      </c>
      <c r="AD28" s="174"/>
      <c r="AE28" s="174"/>
      <c r="AF28" s="174"/>
      <c r="AG28" s="174"/>
      <c r="AH28" s="174"/>
      <c r="AI28" s="174"/>
      <c r="AJ28" s="174"/>
      <c r="AK28" s="175"/>
      <c r="AL28" s="173">
        <v>71752.11</v>
      </c>
      <c r="AM28" s="174"/>
      <c r="AN28" s="174"/>
      <c r="AO28" s="175"/>
      <c r="AP28" s="173">
        <v>44033.37</v>
      </c>
      <c r="AQ28" s="174"/>
      <c r="AR28" s="174"/>
      <c r="AS28" s="174"/>
      <c r="AT28" s="174"/>
      <c r="AU28" s="174"/>
      <c r="AV28" s="175"/>
      <c r="AW28" s="173">
        <f>P28+U28+AC28+AL28+AP28</f>
        <v>732131.67</v>
      </c>
      <c r="AX28" s="174"/>
      <c r="AY28" s="174"/>
      <c r="AZ28" s="174"/>
      <c r="BA28" s="174"/>
      <c r="BB28" s="175"/>
      <c r="BC28" s="60"/>
      <c r="BD28" s="60"/>
      <c r="BE28" s="60"/>
      <c r="BF28" s="60"/>
      <c r="BG28" s="60"/>
      <c r="BH28" s="60"/>
      <c r="BI28" s="60"/>
      <c r="BK28" s="84"/>
    </row>
    <row r="29" spans="1:93" x14ac:dyDescent="0.25">
      <c r="A29" s="63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167">
        <v>13917.85</v>
      </c>
      <c r="Q29" s="168"/>
      <c r="R29" s="168"/>
      <c r="S29" s="168"/>
      <c r="T29" s="169"/>
      <c r="U29" s="64"/>
      <c r="V29" s="65"/>
      <c r="W29" s="65"/>
      <c r="X29" s="65"/>
      <c r="Y29" s="65"/>
      <c r="Z29" s="65"/>
      <c r="AA29" s="65"/>
      <c r="AB29" s="66"/>
      <c r="AC29" s="64"/>
      <c r="AD29" s="65"/>
      <c r="AE29" s="65"/>
      <c r="AF29" s="65"/>
      <c r="AG29" s="65"/>
      <c r="AH29" s="65"/>
      <c r="AI29" s="65"/>
      <c r="AJ29" s="65"/>
      <c r="AK29" s="66"/>
      <c r="AL29" s="64"/>
      <c r="AM29" s="65"/>
      <c r="AN29" s="65"/>
      <c r="AO29" s="66"/>
      <c r="AP29" s="64"/>
      <c r="AQ29" s="65"/>
      <c r="AR29" s="65"/>
      <c r="AS29" s="65"/>
      <c r="AT29" s="65"/>
      <c r="AU29" s="65"/>
      <c r="AV29" s="66"/>
      <c r="AW29" s="64"/>
      <c r="AX29" s="65"/>
      <c r="AY29" s="65"/>
      <c r="AZ29" s="65"/>
      <c r="BA29" s="65"/>
      <c r="BB29" s="66"/>
      <c r="BC29" s="60"/>
      <c r="BD29" s="60"/>
      <c r="BE29" s="60"/>
      <c r="BF29" s="60"/>
      <c r="BG29" s="60"/>
      <c r="BH29" s="60"/>
      <c r="BI29" s="60"/>
      <c r="BK29" s="84" t="s">
        <v>176</v>
      </c>
      <c r="BL29" s="189" t="s">
        <v>212</v>
      </c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</row>
    <row r="30" spans="1:93" x14ac:dyDescent="0.25">
      <c r="A30" s="71" t="s">
        <v>176</v>
      </c>
      <c r="B30" s="173" t="s">
        <v>182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5"/>
      <c r="P30" s="174">
        <v>930747.85</v>
      </c>
      <c r="Q30" s="174"/>
      <c r="R30" s="174"/>
      <c r="S30" s="174"/>
      <c r="T30" s="175"/>
      <c r="U30" s="173">
        <v>163586.56</v>
      </c>
      <c r="V30" s="174"/>
      <c r="W30" s="174"/>
      <c r="X30" s="174"/>
      <c r="Y30" s="174"/>
      <c r="Z30" s="174"/>
      <c r="AA30" s="174"/>
      <c r="AB30" s="175"/>
      <c r="AC30" s="173">
        <v>17119.45</v>
      </c>
      <c r="AD30" s="174"/>
      <c r="AE30" s="174"/>
      <c r="AF30" s="174"/>
      <c r="AG30" s="174"/>
      <c r="AH30" s="174"/>
      <c r="AI30" s="174"/>
      <c r="AJ30" s="174"/>
      <c r="AK30" s="175"/>
      <c r="AL30" s="173">
        <v>172638.45</v>
      </c>
      <c r="AM30" s="174"/>
      <c r="AN30" s="174"/>
      <c r="AO30" s="175"/>
      <c r="AP30" s="173">
        <v>106451.86</v>
      </c>
      <c r="AQ30" s="174"/>
      <c r="AR30" s="174"/>
      <c r="AS30" s="174"/>
      <c r="AT30" s="174"/>
      <c r="AU30" s="174"/>
      <c r="AV30" s="175"/>
      <c r="AW30" s="173">
        <f>P30+U30+AC30+AL30+AP30</f>
        <v>1390544.17</v>
      </c>
      <c r="AX30" s="174"/>
      <c r="AY30" s="174"/>
      <c r="AZ30" s="174"/>
      <c r="BA30" s="174"/>
      <c r="BB30" s="175"/>
      <c r="BC30" s="60"/>
      <c r="BD30" s="60"/>
      <c r="BE30" s="60"/>
      <c r="BF30" s="60"/>
      <c r="BG30" s="60"/>
      <c r="BH30" s="60"/>
      <c r="BI30" s="60"/>
      <c r="BK30" s="84"/>
    </row>
    <row r="31" spans="1:93" x14ac:dyDescent="0.25">
      <c r="A31" s="64"/>
      <c r="B31" s="167" t="s">
        <v>183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9"/>
      <c r="P31" s="167">
        <v>82547.73</v>
      </c>
      <c r="Q31" s="168"/>
      <c r="R31" s="168"/>
      <c r="S31" s="168"/>
      <c r="T31" s="169"/>
      <c r="U31" s="64"/>
      <c r="V31" s="65"/>
      <c r="W31" s="65"/>
      <c r="X31" s="65"/>
      <c r="Y31" s="65"/>
      <c r="Z31" s="65"/>
      <c r="AA31" s="65"/>
      <c r="AB31" s="66"/>
      <c r="AC31" s="64"/>
      <c r="AD31" s="65"/>
      <c r="AE31" s="65"/>
      <c r="AF31" s="65"/>
      <c r="AG31" s="65"/>
      <c r="AH31" s="65"/>
      <c r="AI31" s="65"/>
      <c r="AJ31" s="65"/>
      <c r="AK31" s="66"/>
      <c r="AL31" s="64"/>
      <c r="AM31" s="65"/>
      <c r="AN31" s="65"/>
      <c r="AO31" s="66"/>
      <c r="AP31" s="64"/>
      <c r="AQ31" s="65"/>
      <c r="AR31" s="65"/>
      <c r="AS31" s="65"/>
      <c r="AT31" s="65"/>
      <c r="AU31" s="65"/>
      <c r="AV31" s="66"/>
      <c r="AW31" s="64"/>
      <c r="AX31" s="65"/>
      <c r="AY31" s="65"/>
      <c r="AZ31" s="65"/>
      <c r="BA31" s="65"/>
      <c r="BB31" s="66"/>
      <c r="BC31" s="60"/>
      <c r="BD31" s="60"/>
      <c r="BE31" s="60"/>
      <c r="BF31" s="60"/>
      <c r="BG31" s="60"/>
      <c r="BH31" s="60"/>
      <c r="BI31" s="60"/>
      <c r="BK31" s="84"/>
    </row>
    <row r="32" spans="1:93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K32" s="84" t="s">
        <v>213</v>
      </c>
      <c r="BL32" s="189" t="s">
        <v>214</v>
      </c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</row>
    <row r="33" spans="1:94" x14ac:dyDescent="0.25">
      <c r="A33" s="72" t="s">
        <v>13</v>
      </c>
      <c r="B33" s="61" t="s">
        <v>184</v>
      </c>
      <c r="C33" s="61"/>
      <c r="D33" s="61"/>
      <c r="E33" s="61"/>
      <c r="F33" s="61"/>
      <c r="G33" s="61"/>
      <c r="H33" s="61"/>
      <c r="I33" s="61"/>
      <c r="J33" s="61"/>
      <c r="K33" s="61"/>
      <c r="L33" s="60"/>
      <c r="M33" s="60"/>
      <c r="N33" s="60"/>
      <c r="O33" s="60"/>
      <c r="P33" s="182">
        <f>P35+P37</f>
        <v>8435103.2699999996</v>
      </c>
      <c r="Q33" s="182"/>
      <c r="R33" s="182"/>
      <c r="S33" s="182"/>
      <c r="T33" s="182"/>
      <c r="U33" s="182">
        <f>U35+U37</f>
        <v>1397494.54</v>
      </c>
      <c r="V33" s="182"/>
      <c r="W33" s="182"/>
      <c r="X33" s="182"/>
      <c r="Y33" s="182"/>
      <c r="Z33" s="182"/>
      <c r="AA33" s="182"/>
      <c r="AB33" s="182"/>
      <c r="AC33" s="182">
        <f>AC35+AC37</f>
        <v>153246.79999999999</v>
      </c>
      <c r="AD33" s="182"/>
      <c r="AE33" s="182"/>
      <c r="AF33" s="182"/>
      <c r="AG33" s="182"/>
      <c r="AH33" s="182"/>
      <c r="AI33" s="182"/>
      <c r="AJ33" s="182"/>
      <c r="AK33" s="182"/>
      <c r="AL33" s="182">
        <f>AL35+AL37</f>
        <v>1465632.5899999999</v>
      </c>
      <c r="AM33" s="182"/>
      <c r="AN33" s="182"/>
      <c r="AO33" s="182"/>
      <c r="AP33" s="182">
        <f>AP35+AP37</f>
        <v>906059.08</v>
      </c>
      <c r="AQ33" s="182"/>
      <c r="AR33" s="182"/>
      <c r="AS33" s="182"/>
      <c r="AT33" s="182"/>
      <c r="AU33" s="182"/>
      <c r="AV33" s="182"/>
      <c r="AW33" s="182">
        <f>AW35+AW37</f>
        <v>12357536.280000001</v>
      </c>
      <c r="AX33" s="182"/>
      <c r="AY33" s="182"/>
      <c r="AZ33" s="182"/>
      <c r="BA33" s="182"/>
      <c r="BB33" s="182"/>
      <c r="BC33" s="182">
        <f>AW33*1.18</f>
        <v>14581892.8104</v>
      </c>
      <c r="BD33" s="182"/>
      <c r="BE33" s="182"/>
      <c r="BF33" s="182"/>
      <c r="BG33" s="182"/>
      <c r="BH33" s="182"/>
      <c r="BI33" s="182"/>
      <c r="BK33" s="84"/>
    </row>
    <row r="34" spans="1:94" x14ac:dyDescent="0.25">
      <c r="A34" s="69"/>
      <c r="B34" s="61" t="s">
        <v>185</v>
      </c>
      <c r="C34" s="61"/>
      <c r="D34" s="61"/>
      <c r="E34" s="61"/>
      <c r="F34" s="61"/>
      <c r="G34" s="61"/>
      <c r="H34" s="61"/>
      <c r="I34" s="61"/>
      <c r="J34" s="61"/>
      <c r="K34" s="61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K34" s="84"/>
    </row>
    <row r="35" spans="1:94" x14ac:dyDescent="0.25">
      <c r="A35" s="62" t="s">
        <v>14</v>
      </c>
      <c r="B35" s="173" t="s">
        <v>184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5"/>
      <c r="P35" s="173">
        <v>4477252.2</v>
      </c>
      <c r="Q35" s="174"/>
      <c r="R35" s="174"/>
      <c r="S35" s="174"/>
      <c r="T35" s="175"/>
      <c r="U35" s="173">
        <v>732871.37</v>
      </c>
      <c r="V35" s="174"/>
      <c r="W35" s="174"/>
      <c r="X35" s="174"/>
      <c r="Y35" s="174"/>
      <c r="Z35" s="174"/>
      <c r="AA35" s="174"/>
      <c r="AB35" s="175"/>
      <c r="AC35" s="173">
        <v>70863.320000000007</v>
      </c>
      <c r="AD35" s="174"/>
      <c r="AE35" s="174"/>
      <c r="AF35" s="174"/>
      <c r="AG35" s="174"/>
      <c r="AH35" s="174"/>
      <c r="AI35" s="174"/>
      <c r="AJ35" s="174"/>
      <c r="AK35" s="175"/>
      <c r="AL35" s="173">
        <v>770658.62</v>
      </c>
      <c r="AM35" s="174"/>
      <c r="AN35" s="174"/>
      <c r="AO35" s="175"/>
      <c r="AP35" s="173">
        <v>475642.67</v>
      </c>
      <c r="AQ35" s="174"/>
      <c r="AR35" s="174"/>
      <c r="AS35" s="174"/>
      <c r="AT35" s="174"/>
      <c r="AU35" s="174"/>
      <c r="AV35" s="175"/>
      <c r="AW35" s="173">
        <f>P35+U35+AC35+AL35+AP35</f>
        <v>6527288.1800000006</v>
      </c>
      <c r="AX35" s="174"/>
      <c r="AY35" s="174"/>
      <c r="AZ35" s="174"/>
      <c r="BA35" s="174"/>
      <c r="BB35" s="175"/>
      <c r="BC35" s="166"/>
      <c r="BD35" s="166"/>
      <c r="BE35" s="166"/>
      <c r="BF35" s="166"/>
      <c r="BG35" s="166"/>
      <c r="BH35" s="166"/>
      <c r="BI35" s="166"/>
      <c r="BK35" s="84" t="s">
        <v>215</v>
      </c>
      <c r="BL35" s="189" t="s">
        <v>216</v>
      </c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</row>
    <row r="36" spans="1:94" x14ac:dyDescent="0.25">
      <c r="A36" s="75"/>
      <c r="B36" s="167" t="s">
        <v>185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9"/>
      <c r="P36" s="167">
        <v>227171.48</v>
      </c>
      <c r="Q36" s="168"/>
      <c r="R36" s="168"/>
      <c r="S36" s="168"/>
      <c r="T36" s="169"/>
      <c r="U36" s="76"/>
      <c r="V36" s="77"/>
      <c r="W36" s="77"/>
      <c r="X36" s="77"/>
      <c r="Y36" s="77"/>
      <c r="Z36" s="77"/>
      <c r="AA36" s="77"/>
      <c r="AB36" s="78"/>
      <c r="AC36" s="76"/>
      <c r="AD36" s="77"/>
      <c r="AE36" s="77"/>
      <c r="AF36" s="77"/>
      <c r="AG36" s="77"/>
      <c r="AH36" s="77"/>
      <c r="AI36" s="77"/>
      <c r="AJ36" s="77"/>
      <c r="AK36" s="78"/>
      <c r="AL36" s="76"/>
      <c r="AM36" s="77"/>
      <c r="AN36" s="77"/>
      <c r="AO36" s="78"/>
      <c r="AP36" s="76"/>
      <c r="AQ36" s="77"/>
      <c r="AR36" s="77"/>
      <c r="AS36" s="77"/>
      <c r="AT36" s="77"/>
      <c r="AU36" s="77"/>
      <c r="AV36" s="78"/>
      <c r="AW36" s="76"/>
      <c r="AX36" s="77"/>
      <c r="AY36" s="77"/>
      <c r="AZ36" s="77"/>
      <c r="BA36" s="77"/>
      <c r="BB36" s="78"/>
      <c r="BC36" s="69"/>
      <c r="BD36" s="69"/>
      <c r="BE36" s="69"/>
      <c r="BF36" s="69"/>
      <c r="BG36" s="69"/>
      <c r="BH36" s="69"/>
      <c r="BI36" s="69"/>
      <c r="BK36" s="84"/>
    </row>
    <row r="37" spans="1:94" x14ac:dyDescent="0.25">
      <c r="A37" s="62" t="s">
        <v>15</v>
      </c>
      <c r="B37" s="173" t="s">
        <v>189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5"/>
      <c r="P37" s="173">
        <v>3957851.07</v>
      </c>
      <c r="Q37" s="174"/>
      <c r="R37" s="174"/>
      <c r="S37" s="174"/>
      <c r="T37" s="175"/>
      <c r="U37" s="173">
        <v>664623.17000000004</v>
      </c>
      <c r="V37" s="174"/>
      <c r="W37" s="174"/>
      <c r="X37" s="174"/>
      <c r="Y37" s="174"/>
      <c r="Z37" s="174"/>
      <c r="AA37" s="174"/>
      <c r="AB37" s="175"/>
      <c r="AC37" s="173">
        <v>82383.48</v>
      </c>
      <c r="AD37" s="174"/>
      <c r="AE37" s="174"/>
      <c r="AF37" s="174"/>
      <c r="AG37" s="174"/>
      <c r="AH37" s="174"/>
      <c r="AI37" s="174"/>
      <c r="AJ37" s="174"/>
      <c r="AK37" s="175"/>
      <c r="AL37" s="173">
        <v>694973.97</v>
      </c>
      <c r="AM37" s="174"/>
      <c r="AN37" s="174"/>
      <c r="AO37" s="175"/>
      <c r="AP37" s="173">
        <v>430416.41</v>
      </c>
      <c r="AQ37" s="174"/>
      <c r="AR37" s="174"/>
      <c r="AS37" s="174"/>
      <c r="AT37" s="174"/>
      <c r="AU37" s="174"/>
      <c r="AV37" s="175"/>
      <c r="AW37" s="173">
        <f>P37+U37+AC37+AL37+AP37</f>
        <v>5830248.1000000006</v>
      </c>
      <c r="AX37" s="174"/>
      <c r="AY37" s="174"/>
      <c r="AZ37" s="174"/>
      <c r="BA37" s="174"/>
      <c r="BB37" s="175"/>
      <c r="BC37" s="166"/>
      <c r="BD37" s="166"/>
      <c r="BE37" s="166"/>
      <c r="BF37" s="166"/>
      <c r="BG37" s="166"/>
      <c r="BH37" s="166"/>
      <c r="BI37" s="166"/>
      <c r="BK37" s="84"/>
    </row>
    <row r="38" spans="1:94" x14ac:dyDescent="0.25">
      <c r="A38" s="63"/>
      <c r="B38" s="167" t="s">
        <v>183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9"/>
      <c r="P38" s="167">
        <v>243230.72</v>
      </c>
      <c r="Q38" s="168"/>
      <c r="R38" s="168"/>
      <c r="S38" s="168"/>
      <c r="T38" s="169"/>
      <c r="U38" s="64"/>
      <c r="V38" s="65"/>
      <c r="W38" s="65"/>
      <c r="X38" s="65"/>
      <c r="Y38" s="65"/>
      <c r="Z38" s="65"/>
      <c r="AA38" s="65"/>
      <c r="AB38" s="66"/>
      <c r="AC38" s="64"/>
      <c r="AD38" s="65"/>
      <c r="AE38" s="65"/>
      <c r="AF38" s="65"/>
      <c r="AG38" s="65"/>
      <c r="AH38" s="65"/>
      <c r="AI38" s="65"/>
      <c r="AJ38" s="65"/>
      <c r="AK38" s="66"/>
      <c r="AL38" s="64"/>
      <c r="AM38" s="65"/>
      <c r="AN38" s="65"/>
      <c r="AO38" s="66"/>
      <c r="AP38" s="64"/>
      <c r="AQ38" s="65"/>
      <c r="AR38" s="65"/>
      <c r="AS38" s="65"/>
      <c r="AT38" s="65"/>
      <c r="AU38" s="65"/>
      <c r="AV38" s="66"/>
      <c r="AW38" s="64"/>
      <c r="AX38" s="65"/>
      <c r="AY38" s="65"/>
      <c r="AZ38" s="65"/>
      <c r="BA38" s="65"/>
      <c r="BB38" s="66"/>
      <c r="BC38" s="69"/>
      <c r="BD38" s="69"/>
      <c r="BE38" s="69"/>
      <c r="BF38" s="69"/>
      <c r="BG38" s="69"/>
      <c r="BH38" s="69"/>
      <c r="BI38" s="69"/>
      <c r="BK38" s="84"/>
    </row>
    <row r="39" spans="1:94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</row>
    <row r="40" spans="1:94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171">
        <f>P17+P21+P27+P29+P31</f>
        <v>465497.67</v>
      </c>
      <c r="Q40" s="171"/>
      <c r="R40" s="171"/>
      <c r="S40" s="171"/>
      <c r="T40" s="171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</row>
    <row r="41" spans="1:94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172">
        <f>P14-P40</f>
        <v>49580289.700000003</v>
      </c>
      <c r="Q41" s="168"/>
      <c r="R41" s="168"/>
      <c r="S41" s="168"/>
      <c r="T41" s="168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</row>
    <row r="42" spans="1:94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171">
        <f>P36+P38</f>
        <v>470402.2</v>
      </c>
      <c r="Q42" s="171"/>
      <c r="R42" s="171"/>
      <c r="S42" s="171"/>
      <c r="T42" s="171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</row>
    <row r="43" spans="1:94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190">
        <f>P33-P42</f>
        <v>7964701.0699999994</v>
      </c>
      <c r="Q43" s="171"/>
      <c r="R43" s="171"/>
      <c r="S43" s="171"/>
      <c r="T43" s="171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</row>
    <row r="44" spans="1:94" ht="15.75" x14ac:dyDescent="0.25">
      <c r="A44" s="85">
        <v>2</v>
      </c>
      <c r="B44" s="170" t="s">
        <v>191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L44" s="87" t="s">
        <v>194</v>
      </c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9"/>
      <c r="CC44" s="87" t="s">
        <v>2</v>
      </c>
      <c r="CD44" s="88"/>
      <c r="CE44" s="88"/>
      <c r="CF44" s="89"/>
      <c r="CG44" s="87" t="s">
        <v>195</v>
      </c>
      <c r="CH44" s="88"/>
      <c r="CI44" s="88"/>
      <c r="CJ44" s="89"/>
      <c r="CK44" s="87" t="s">
        <v>196</v>
      </c>
      <c r="CL44" s="88"/>
      <c r="CM44" s="88"/>
      <c r="CN44" s="88"/>
      <c r="CO44" s="88"/>
      <c r="CP44" s="89"/>
    </row>
    <row r="45" spans="1:94" x14ac:dyDescent="0.25">
      <c r="A45" s="84"/>
      <c r="BL45" s="191" t="s">
        <v>217</v>
      </c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</row>
    <row r="46" spans="1:94" x14ac:dyDescent="0.25">
      <c r="A46" s="84" t="s">
        <v>14</v>
      </c>
      <c r="B46" t="s">
        <v>229</v>
      </c>
      <c r="BL46" s="186" t="s">
        <v>219</v>
      </c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>
        <v>47.88</v>
      </c>
      <c r="CH46" s="186"/>
      <c r="CI46" s="186"/>
      <c r="CJ46" s="186"/>
      <c r="CK46" s="186"/>
      <c r="CL46" s="186"/>
      <c r="CM46" s="186"/>
      <c r="CN46" s="186"/>
      <c r="CO46" s="186"/>
      <c r="CP46" s="186"/>
    </row>
    <row r="47" spans="1:94" x14ac:dyDescent="0.25">
      <c r="A47" s="84"/>
      <c r="BL47" s="186" t="s">
        <v>220</v>
      </c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G47" s="186">
        <v>12.81</v>
      </c>
      <c r="CH47" s="186"/>
      <c r="CI47" s="186"/>
      <c r="CJ47" s="186"/>
    </row>
    <row r="48" spans="1:94" x14ac:dyDescent="0.25">
      <c r="A48" s="93" t="s">
        <v>230</v>
      </c>
      <c r="B48" s="160" t="s">
        <v>231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2"/>
      <c r="P48" s="160">
        <v>88868.160000000003</v>
      </c>
      <c r="Q48" s="161"/>
      <c r="R48" s="161"/>
      <c r="S48" s="161"/>
      <c r="T48" s="162"/>
      <c r="U48" s="160">
        <v>4587.51</v>
      </c>
      <c r="V48" s="161"/>
      <c r="W48" s="161"/>
      <c r="X48" s="161"/>
      <c r="Y48" s="161"/>
      <c r="Z48" s="161"/>
      <c r="AA48" s="161"/>
      <c r="AB48" s="162"/>
      <c r="AC48" s="160">
        <v>590.33000000000004</v>
      </c>
      <c r="AD48" s="161"/>
      <c r="AE48" s="161"/>
      <c r="AF48" s="161"/>
      <c r="AG48" s="161"/>
      <c r="AH48" s="161"/>
      <c r="AI48" s="161"/>
      <c r="AJ48" s="161"/>
      <c r="AK48" s="162"/>
      <c r="AL48" s="160">
        <v>5073.5600000000004</v>
      </c>
      <c r="AM48" s="161"/>
      <c r="AN48" s="161"/>
      <c r="AO48" s="162"/>
      <c r="AP48" s="160">
        <v>3072.06</v>
      </c>
      <c r="AQ48" s="161"/>
      <c r="AR48" s="161"/>
      <c r="AS48" s="161"/>
      <c r="AT48" s="161"/>
      <c r="AU48" s="161"/>
      <c r="AV48" s="162"/>
      <c r="AW48" s="160">
        <f>P48+U48+AC48+AL48+AP48</f>
        <v>102191.62</v>
      </c>
      <c r="AX48" s="161"/>
      <c r="AY48" s="161"/>
      <c r="AZ48" s="161"/>
      <c r="BA48" s="161"/>
      <c r="BB48" s="162"/>
    </row>
    <row r="49" spans="1:54" x14ac:dyDescent="0.25">
      <c r="A49" s="94"/>
      <c r="B49" s="157" t="s">
        <v>232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9"/>
      <c r="P49" s="163">
        <v>3989.32</v>
      </c>
      <c r="Q49" s="164"/>
      <c r="R49" s="164"/>
      <c r="S49" s="164"/>
      <c r="T49" s="165"/>
      <c r="U49" s="95"/>
      <c r="V49" s="96"/>
      <c r="W49" s="96"/>
      <c r="X49" s="96"/>
      <c r="Y49" s="96"/>
      <c r="Z49" s="96"/>
      <c r="AA49" s="96"/>
      <c r="AB49" s="97"/>
      <c r="AC49" s="95"/>
      <c r="AD49" s="96"/>
      <c r="AE49" s="96"/>
      <c r="AF49" s="96"/>
      <c r="AG49" s="96"/>
      <c r="AH49" s="96"/>
      <c r="AI49" s="96"/>
      <c r="AJ49" s="96"/>
      <c r="AK49" s="97"/>
      <c r="AL49" s="95"/>
      <c r="AM49" s="96"/>
      <c r="AN49" s="96"/>
      <c r="AO49" s="97"/>
      <c r="AP49" s="95"/>
      <c r="AQ49" s="96"/>
      <c r="AR49" s="96"/>
      <c r="AS49" s="96"/>
      <c r="AT49" s="96"/>
      <c r="AU49" s="96"/>
      <c r="AV49" s="97"/>
      <c r="AW49" s="95"/>
      <c r="AX49" s="96"/>
      <c r="AY49" s="96"/>
      <c r="AZ49" s="96"/>
      <c r="BA49" s="96"/>
      <c r="BB49" s="97"/>
    </row>
    <row r="50" spans="1:54" x14ac:dyDescent="0.25">
      <c r="A50" s="93" t="s">
        <v>233</v>
      </c>
      <c r="B50" s="160" t="s">
        <v>234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2"/>
      <c r="P50" s="160">
        <v>1883676.28</v>
      </c>
      <c r="Q50" s="161"/>
      <c r="R50" s="161"/>
      <c r="S50" s="161"/>
      <c r="T50" s="162"/>
      <c r="U50" s="160">
        <v>369623.41</v>
      </c>
      <c r="V50" s="161"/>
      <c r="W50" s="161"/>
      <c r="X50" s="161"/>
      <c r="Y50" s="161"/>
      <c r="Z50" s="161"/>
      <c r="AA50" s="161"/>
      <c r="AB50" s="162"/>
      <c r="AC50" s="160">
        <v>1532.17</v>
      </c>
      <c r="AD50" s="161"/>
      <c r="AE50" s="161"/>
      <c r="AF50" s="161"/>
      <c r="AG50" s="161"/>
      <c r="AH50" s="161"/>
      <c r="AI50" s="161"/>
      <c r="AJ50" s="161"/>
      <c r="AK50" s="162"/>
      <c r="AL50" s="160">
        <v>402889.51</v>
      </c>
      <c r="AM50" s="161"/>
      <c r="AN50" s="161"/>
      <c r="AO50" s="162"/>
      <c r="AP50" s="160">
        <v>243951.45</v>
      </c>
      <c r="AQ50" s="161"/>
      <c r="AR50" s="161"/>
      <c r="AS50" s="161"/>
      <c r="AT50" s="161"/>
      <c r="AU50" s="161"/>
      <c r="AV50" s="162"/>
      <c r="AW50" s="160">
        <f>P50+U50+AC50+AL50+AP50</f>
        <v>2901672.8200000003</v>
      </c>
      <c r="AX50" s="161"/>
      <c r="AY50" s="161"/>
      <c r="AZ50" s="161"/>
      <c r="BA50" s="161"/>
      <c r="BB50" s="162"/>
    </row>
    <row r="51" spans="1:54" x14ac:dyDescent="0.25">
      <c r="A51" s="94"/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7"/>
      <c r="P51" s="163">
        <v>8549.6200000000008</v>
      </c>
      <c r="Q51" s="164"/>
      <c r="R51" s="164"/>
      <c r="S51" s="164"/>
      <c r="T51" s="165"/>
      <c r="U51" s="95"/>
      <c r="V51" s="96"/>
      <c r="W51" s="96"/>
      <c r="X51" s="96"/>
      <c r="Y51" s="96"/>
      <c r="Z51" s="96"/>
      <c r="AA51" s="96"/>
      <c r="AB51" s="97"/>
      <c r="AC51" s="95"/>
      <c r="AD51" s="96"/>
      <c r="AE51" s="96"/>
      <c r="AF51" s="96"/>
      <c r="AG51" s="96"/>
      <c r="AH51" s="96"/>
      <c r="AI51" s="96"/>
      <c r="AJ51" s="96"/>
      <c r="AK51" s="97"/>
      <c r="AL51" s="95"/>
      <c r="AM51" s="96"/>
      <c r="AN51" s="96"/>
      <c r="AO51" s="97"/>
      <c r="AP51" s="95"/>
      <c r="AQ51" s="96"/>
      <c r="AR51" s="96"/>
      <c r="AS51" s="96"/>
      <c r="AT51" s="96"/>
      <c r="AU51" s="96"/>
      <c r="AV51" s="97"/>
      <c r="AW51" s="95"/>
      <c r="AX51" s="96"/>
      <c r="AY51" s="96"/>
      <c r="AZ51" s="96"/>
      <c r="BA51" s="96"/>
      <c r="BB51" s="97"/>
    </row>
    <row r="52" spans="1:54" x14ac:dyDescent="0.25">
      <c r="A52" s="93" t="s">
        <v>235</v>
      </c>
      <c r="B52" s="160" t="s">
        <v>236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2"/>
      <c r="P52" s="160">
        <v>968765.92</v>
      </c>
      <c r="Q52" s="161"/>
      <c r="R52" s="161"/>
      <c r="S52" s="161"/>
      <c r="T52" s="162"/>
      <c r="U52" s="160">
        <v>77521.84</v>
      </c>
      <c r="V52" s="161"/>
      <c r="W52" s="161"/>
      <c r="X52" s="161"/>
      <c r="Y52" s="161"/>
      <c r="Z52" s="161"/>
      <c r="AA52" s="161"/>
      <c r="AB52" s="162"/>
      <c r="AC52" s="160">
        <v>13355.46</v>
      </c>
      <c r="AD52" s="161"/>
      <c r="AE52" s="161"/>
      <c r="AF52" s="161"/>
      <c r="AG52" s="161"/>
      <c r="AH52" s="161"/>
      <c r="AI52" s="161"/>
      <c r="AJ52" s="161"/>
      <c r="AK52" s="162"/>
      <c r="AL52" s="160">
        <v>85409.3</v>
      </c>
      <c r="AM52" s="161"/>
      <c r="AN52" s="161"/>
      <c r="AO52" s="162"/>
      <c r="AP52" s="160">
        <v>52003.08</v>
      </c>
      <c r="AQ52" s="161"/>
      <c r="AR52" s="161"/>
      <c r="AS52" s="161"/>
      <c r="AT52" s="161"/>
      <c r="AU52" s="161"/>
      <c r="AV52" s="162"/>
      <c r="AW52" s="160">
        <f>P52+U52+AC52+AL52+AP52</f>
        <v>1197055.6000000001</v>
      </c>
      <c r="AX52" s="161"/>
      <c r="AY52" s="161"/>
      <c r="AZ52" s="161"/>
      <c r="BA52" s="161"/>
      <c r="BB52" s="162"/>
    </row>
    <row r="53" spans="1:54" x14ac:dyDescent="0.25">
      <c r="A53" s="94"/>
      <c r="B53" s="157" t="s">
        <v>237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9"/>
      <c r="P53" s="163">
        <v>51677.79</v>
      </c>
      <c r="Q53" s="164"/>
      <c r="R53" s="164"/>
      <c r="S53" s="164"/>
      <c r="T53" s="165"/>
      <c r="U53" s="95"/>
      <c r="V53" s="96"/>
      <c r="W53" s="96"/>
      <c r="X53" s="96"/>
      <c r="Y53" s="96"/>
      <c r="Z53" s="96"/>
      <c r="AA53" s="96"/>
      <c r="AB53" s="97"/>
      <c r="AC53" s="95"/>
      <c r="AD53" s="96"/>
      <c r="AE53" s="96"/>
      <c r="AF53" s="96"/>
      <c r="AG53" s="96"/>
      <c r="AH53" s="96"/>
      <c r="AI53" s="96"/>
      <c r="AJ53" s="96"/>
      <c r="AK53" s="97"/>
      <c r="AL53" s="95"/>
      <c r="AM53" s="96"/>
      <c r="AN53" s="96"/>
      <c r="AO53" s="97"/>
      <c r="AP53" s="95"/>
      <c r="AQ53" s="96"/>
      <c r="AR53" s="96"/>
      <c r="AS53" s="96"/>
      <c r="AT53" s="96"/>
      <c r="AU53" s="96"/>
      <c r="AV53" s="97"/>
      <c r="AW53" s="95"/>
      <c r="AX53" s="96"/>
      <c r="AY53" s="96"/>
      <c r="AZ53" s="96"/>
      <c r="BA53" s="96"/>
      <c r="BB53" s="97"/>
    </row>
    <row r="54" spans="1:54" x14ac:dyDescent="0.25">
      <c r="A54" s="93" t="s">
        <v>238</v>
      </c>
      <c r="B54" s="160" t="s">
        <v>239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2"/>
      <c r="P54" s="160">
        <v>139016.79</v>
      </c>
      <c r="Q54" s="161"/>
      <c r="R54" s="161"/>
      <c r="S54" s="161"/>
      <c r="T54" s="162"/>
      <c r="U54" s="160">
        <v>35343.18</v>
      </c>
      <c r="V54" s="161"/>
      <c r="W54" s="161"/>
      <c r="X54" s="161"/>
      <c r="Y54" s="161"/>
      <c r="Z54" s="161"/>
      <c r="AA54" s="161"/>
      <c r="AB54" s="162"/>
      <c r="AC54" s="160">
        <v>33944.49</v>
      </c>
      <c r="AD54" s="161"/>
      <c r="AE54" s="161"/>
      <c r="AF54" s="161"/>
      <c r="AG54" s="161"/>
      <c r="AH54" s="161"/>
      <c r="AI54" s="161"/>
      <c r="AJ54" s="161"/>
      <c r="AK54" s="162"/>
      <c r="AL54" s="160">
        <v>26650.19</v>
      </c>
      <c r="AM54" s="161"/>
      <c r="AN54" s="161"/>
      <c r="AO54" s="162"/>
      <c r="AP54" s="160">
        <v>26650.19</v>
      </c>
      <c r="AQ54" s="161"/>
      <c r="AR54" s="161"/>
      <c r="AS54" s="161"/>
      <c r="AT54" s="161"/>
      <c r="AU54" s="161"/>
      <c r="AV54" s="162"/>
      <c r="AW54" s="160">
        <f>P54+U54+AC54+AL54+AP54</f>
        <v>261604.84</v>
      </c>
      <c r="AX54" s="161"/>
      <c r="AY54" s="161"/>
      <c r="AZ54" s="161"/>
      <c r="BA54" s="161"/>
      <c r="BB54" s="162"/>
    </row>
    <row r="55" spans="1:54" x14ac:dyDescent="0.25">
      <c r="A55" s="94"/>
      <c r="B55" s="157" t="s">
        <v>237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9"/>
      <c r="P55" s="95"/>
      <c r="Q55" s="96"/>
      <c r="R55" s="96"/>
      <c r="S55" s="96"/>
      <c r="T55" s="97"/>
      <c r="U55" s="95"/>
      <c r="V55" s="96"/>
      <c r="W55" s="96"/>
      <c r="X55" s="96"/>
      <c r="Y55" s="96"/>
      <c r="Z55" s="96"/>
      <c r="AA55" s="96"/>
      <c r="AB55" s="97"/>
      <c r="AC55" s="95"/>
      <c r="AD55" s="96"/>
      <c r="AE55" s="96"/>
      <c r="AF55" s="96"/>
      <c r="AG55" s="96"/>
      <c r="AH55" s="96"/>
      <c r="AI55" s="96"/>
      <c r="AJ55" s="96"/>
      <c r="AK55" s="97"/>
      <c r="AL55" s="95"/>
      <c r="AM55" s="96"/>
      <c r="AN55" s="96"/>
      <c r="AO55" s="97"/>
      <c r="AP55" s="95"/>
      <c r="AQ55" s="96"/>
      <c r="AR55" s="96"/>
      <c r="AS55" s="96"/>
      <c r="AT55" s="96"/>
      <c r="AU55" s="96"/>
      <c r="AV55" s="97"/>
      <c r="AW55" s="95"/>
      <c r="AX55" s="96"/>
      <c r="AY55" s="96"/>
      <c r="AZ55" s="96"/>
      <c r="BA55" s="96"/>
      <c r="BB55" s="97"/>
    </row>
    <row r="56" spans="1:54" x14ac:dyDescent="0.25">
      <c r="A56" s="84" t="s">
        <v>235</v>
      </c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2"/>
    </row>
    <row r="57" spans="1:54" x14ac:dyDescent="0.25">
      <c r="A57" s="8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54" x14ac:dyDescent="0.25">
      <c r="A58" s="84"/>
    </row>
    <row r="59" spans="1:54" x14ac:dyDescent="0.25">
      <c r="A59" s="84"/>
    </row>
    <row r="60" spans="1:54" x14ac:dyDescent="0.25">
      <c r="A60" s="84"/>
    </row>
    <row r="61" spans="1:54" x14ac:dyDescent="0.25">
      <c r="A61" s="84"/>
    </row>
    <row r="62" spans="1:54" x14ac:dyDescent="0.25">
      <c r="A62" s="84"/>
    </row>
  </sheetData>
  <mergeCells count="202">
    <mergeCell ref="BL47:CB47"/>
    <mergeCell ref="CG47:CJ47"/>
    <mergeCell ref="CK22:CO22"/>
    <mergeCell ref="BL29:CB29"/>
    <mergeCell ref="BL32:CB32"/>
    <mergeCell ref="BL35:CB35"/>
    <mergeCell ref="BL45:CB45"/>
    <mergeCell ref="BL46:CB46"/>
    <mergeCell ref="CC46:CF46"/>
    <mergeCell ref="CG46:CJ46"/>
    <mergeCell ref="CK46:CP46"/>
    <mergeCell ref="BL22:CB22"/>
    <mergeCell ref="BL15:CB15"/>
    <mergeCell ref="BL20:CB20"/>
    <mergeCell ref="CC20:CF20"/>
    <mergeCell ref="P29:T29"/>
    <mergeCell ref="CG20:CJ20"/>
    <mergeCell ref="CK20:CO20"/>
    <mergeCell ref="BL21:CB21"/>
    <mergeCell ref="CG21:CJ21"/>
    <mergeCell ref="AL24:AO24"/>
    <mergeCell ref="AP24:AV24"/>
    <mergeCell ref="AW24:BB24"/>
    <mergeCell ref="AP26:AV26"/>
    <mergeCell ref="AW26:BB26"/>
    <mergeCell ref="CK15:CP15"/>
    <mergeCell ref="CC16:CF16"/>
    <mergeCell ref="CG16:CJ16"/>
    <mergeCell ref="CK16:CP16"/>
    <mergeCell ref="BL3:BZ3"/>
    <mergeCell ref="BL2:CB2"/>
    <mergeCell ref="CC2:CF2"/>
    <mergeCell ref="CG17:CJ17"/>
    <mergeCell ref="BL19:CB19"/>
    <mergeCell ref="CL19:CO19"/>
    <mergeCell ref="BL17:CB17"/>
    <mergeCell ref="P14:T14"/>
    <mergeCell ref="CG2:CJ2"/>
    <mergeCell ref="CK2:CP2"/>
    <mergeCell ref="CC4:CF4"/>
    <mergeCell ref="CG4:CJ4"/>
    <mergeCell ref="CK4:CP4"/>
    <mergeCell ref="BL5:CB5"/>
    <mergeCell ref="CC5:CF5"/>
    <mergeCell ref="CG5:CJ5"/>
    <mergeCell ref="CK5:CP5"/>
    <mergeCell ref="CG12:CJ12"/>
    <mergeCell ref="CK12:CP12"/>
    <mergeCell ref="CC13:CF13"/>
    <mergeCell ref="CG13:CJ13"/>
    <mergeCell ref="CK13:CP13"/>
    <mergeCell ref="BL12:CB12"/>
    <mergeCell ref="CC12:CF12"/>
    <mergeCell ref="AW14:BB14"/>
    <mergeCell ref="BC14:BI14"/>
    <mergeCell ref="BC5:BI5"/>
    <mergeCell ref="AW16:BB16"/>
    <mergeCell ref="U14:AB14"/>
    <mergeCell ref="AC14:AK14"/>
    <mergeCell ref="AL14:AO14"/>
    <mergeCell ref="AP14:AV14"/>
    <mergeCell ref="AP16:AV16"/>
    <mergeCell ref="AP17:AV17"/>
    <mergeCell ref="AP18:AV18"/>
    <mergeCell ref="U16:AB16"/>
    <mergeCell ref="AC16:AK16"/>
    <mergeCell ref="AL16:AO16"/>
    <mergeCell ref="P17:T17"/>
    <mergeCell ref="U18:AB18"/>
    <mergeCell ref="AC18:AK18"/>
    <mergeCell ref="AL18:AO18"/>
    <mergeCell ref="B16:O16"/>
    <mergeCell ref="B17:O17"/>
    <mergeCell ref="P16:T16"/>
    <mergeCell ref="B24:O24"/>
    <mergeCell ref="B25:O25"/>
    <mergeCell ref="P24:T24"/>
    <mergeCell ref="U24:AB24"/>
    <mergeCell ref="AC24:AK24"/>
    <mergeCell ref="U20:AB20"/>
    <mergeCell ref="AC20:AK20"/>
    <mergeCell ref="AL20:AO20"/>
    <mergeCell ref="AP22:AV22"/>
    <mergeCell ref="AW22:BB22"/>
    <mergeCell ref="P21:T21"/>
    <mergeCell ref="AW18:BB18"/>
    <mergeCell ref="P18:T18"/>
    <mergeCell ref="P20:T20"/>
    <mergeCell ref="B18:O18"/>
    <mergeCell ref="B19:O19"/>
    <mergeCell ref="B22:O22"/>
    <mergeCell ref="P22:T22"/>
    <mergeCell ref="U22:AB22"/>
    <mergeCell ref="AC22:AK22"/>
    <mergeCell ref="AL22:AO22"/>
    <mergeCell ref="P19:T19"/>
    <mergeCell ref="B20:O20"/>
    <mergeCell ref="B21:O21"/>
    <mergeCell ref="AP20:AV20"/>
    <mergeCell ref="AW20:BB20"/>
    <mergeCell ref="B28:O28"/>
    <mergeCell ref="P28:T28"/>
    <mergeCell ref="U28:AB28"/>
    <mergeCell ref="AC28:AK28"/>
    <mergeCell ref="AL28:AO28"/>
    <mergeCell ref="AP28:AV28"/>
    <mergeCell ref="AW28:BB28"/>
    <mergeCell ref="B26:O26"/>
    <mergeCell ref="P26:T26"/>
    <mergeCell ref="U26:AB26"/>
    <mergeCell ref="AC26:AK26"/>
    <mergeCell ref="AL26:AO26"/>
    <mergeCell ref="P27:T27"/>
    <mergeCell ref="B27:O27"/>
    <mergeCell ref="B35:O35"/>
    <mergeCell ref="P35:T35"/>
    <mergeCell ref="U35:AB35"/>
    <mergeCell ref="AC35:AK35"/>
    <mergeCell ref="AL35:AO35"/>
    <mergeCell ref="AP35:AV35"/>
    <mergeCell ref="AW35:BB35"/>
    <mergeCell ref="AP30:AV30"/>
    <mergeCell ref="BC35:BI35"/>
    <mergeCell ref="B31:O31"/>
    <mergeCell ref="B30:O30"/>
    <mergeCell ref="P30:T30"/>
    <mergeCell ref="U30:AB30"/>
    <mergeCell ref="AC30:AK30"/>
    <mergeCell ref="AL30:AO30"/>
    <mergeCell ref="P33:T33"/>
    <mergeCell ref="U33:AB33"/>
    <mergeCell ref="AC33:AK33"/>
    <mergeCell ref="AL33:AO33"/>
    <mergeCell ref="BC33:BI33"/>
    <mergeCell ref="AP33:AV33"/>
    <mergeCell ref="AW33:BB33"/>
    <mergeCell ref="P31:T31"/>
    <mergeCell ref="AW30:BB30"/>
    <mergeCell ref="B12:O12"/>
    <mergeCell ref="P12:T12"/>
    <mergeCell ref="U12:AB12"/>
    <mergeCell ref="AC12:AK12"/>
    <mergeCell ref="AL12:AO12"/>
    <mergeCell ref="AP12:AV12"/>
    <mergeCell ref="AW12:BB12"/>
    <mergeCell ref="BC12:BI12"/>
    <mergeCell ref="U5:AB5"/>
    <mergeCell ref="AP5:AV5"/>
    <mergeCell ref="AW5:BB5"/>
    <mergeCell ref="AL5:AO5"/>
    <mergeCell ref="AC37:AK37"/>
    <mergeCell ref="AL37:AO37"/>
    <mergeCell ref="AP37:AV37"/>
    <mergeCell ref="AW37:BB37"/>
    <mergeCell ref="B48:O48"/>
    <mergeCell ref="B49:O49"/>
    <mergeCell ref="P48:T48"/>
    <mergeCell ref="U48:AB48"/>
    <mergeCell ref="AC48:AK48"/>
    <mergeCell ref="AL48:AO48"/>
    <mergeCell ref="AP48:AV48"/>
    <mergeCell ref="AW48:BB48"/>
    <mergeCell ref="P49:T49"/>
    <mergeCell ref="B37:O37"/>
    <mergeCell ref="B38:O38"/>
    <mergeCell ref="P37:T37"/>
    <mergeCell ref="P42:T42"/>
    <mergeCell ref="P43:T43"/>
    <mergeCell ref="P38:T38"/>
    <mergeCell ref="BC37:BI37"/>
    <mergeCell ref="B36:O36"/>
    <mergeCell ref="P36:T36"/>
    <mergeCell ref="B44:O44"/>
    <mergeCell ref="P40:T40"/>
    <mergeCell ref="P41:T41"/>
    <mergeCell ref="AP54:AV54"/>
    <mergeCell ref="AW54:BB54"/>
    <mergeCell ref="B50:O50"/>
    <mergeCell ref="P50:T50"/>
    <mergeCell ref="U50:AB50"/>
    <mergeCell ref="AC50:AK50"/>
    <mergeCell ref="AL50:AO50"/>
    <mergeCell ref="AP50:AV50"/>
    <mergeCell ref="AW50:BB50"/>
    <mergeCell ref="P51:T51"/>
    <mergeCell ref="B52:O52"/>
    <mergeCell ref="P52:T52"/>
    <mergeCell ref="U52:AB52"/>
    <mergeCell ref="AC52:AK52"/>
    <mergeCell ref="AL52:AO52"/>
    <mergeCell ref="AP52:AV52"/>
    <mergeCell ref="AW52:BB52"/>
    <mergeCell ref="U37:AB37"/>
    <mergeCell ref="B55:O55"/>
    <mergeCell ref="B56:O56"/>
    <mergeCell ref="B53:O53"/>
    <mergeCell ref="P53:T53"/>
    <mergeCell ref="B54:O54"/>
    <mergeCell ref="P54:T54"/>
    <mergeCell ref="U54:AB54"/>
    <mergeCell ref="AC54:AK54"/>
    <mergeCell ref="AL54:AO5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C39" sqref="C39"/>
    </sheetView>
  </sheetViews>
  <sheetFormatPr defaultRowHeight="15" x14ac:dyDescent="0.25"/>
  <cols>
    <col min="9" max="9" width="4" customWidth="1"/>
    <col min="10" max="10" width="4.140625" customWidth="1"/>
  </cols>
  <sheetData>
    <row r="1" spans="1:7" x14ac:dyDescent="0.25">
      <c r="A1" t="s">
        <v>125</v>
      </c>
    </row>
    <row r="2" spans="1:7" x14ac:dyDescent="0.25">
      <c r="F2" t="s">
        <v>136</v>
      </c>
    </row>
    <row r="3" spans="1:7" x14ac:dyDescent="0.25">
      <c r="E3" t="s">
        <v>133</v>
      </c>
      <c r="F3" t="s">
        <v>138</v>
      </c>
      <c r="G3" t="s">
        <v>139</v>
      </c>
    </row>
    <row r="4" spans="1:7" x14ac:dyDescent="0.25">
      <c r="A4" t="s">
        <v>126</v>
      </c>
      <c r="E4">
        <v>1</v>
      </c>
      <c r="F4">
        <v>30700</v>
      </c>
      <c r="G4">
        <f>E4*F4</f>
        <v>30700</v>
      </c>
    </row>
    <row r="5" spans="1:7" x14ac:dyDescent="0.25">
      <c r="A5" t="s">
        <v>127</v>
      </c>
      <c r="E5">
        <v>2</v>
      </c>
      <c r="F5">
        <v>126.17</v>
      </c>
      <c r="G5">
        <f>E5*F5</f>
        <v>252.34</v>
      </c>
    </row>
    <row r="6" spans="1:7" x14ac:dyDescent="0.25">
      <c r="A6" t="s">
        <v>132</v>
      </c>
      <c r="E6">
        <v>1</v>
      </c>
      <c r="F6">
        <v>547.65</v>
      </c>
      <c r="G6">
        <f>E6*F6</f>
        <v>547.65</v>
      </c>
    </row>
    <row r="7" spans="1:7" x14ac:dyDescent="0.25">
      <c r="A7" t="s">
        <v>221</v>
      </c>
      <c r="E7">
        <v>2</v>
      </c>
      <c r="F7">
        <v>53.82</v>
      </c>
      <c r="G7">
        <f>E7*F7</f>
        <v>107.64</v>
      </c>
    </row>
    <row r="8" spans="1:7" x14ac:dyDescent="0.25">
      <c r="A8" t="s">
        <v>128</v>
      </c>
      <c r="E8">
        <v>2</v>
      </c>
      <c r="F8">
        <v>25.62</v>
      </c>
      <c r="G8">
        <f t="shared" ref="G8:G16" si="0">E8*F8</f>
        <v>51.24</v>
      </c>
    </row>
    <row r="9" spans="1:7" x14ac:dyDescent="0.25">
      <c r="A9" t="s">
        <v>129</v>
      </c>
      <c r="E9">
        <v>2</v>
      </c>
      <c r="F9">
        <v>78.25</v>
      </c>
      <c r="G9">
        <f t="shared" si="0"/>
        <v>156.5</v>
      </c>
    </row>
    <row r="10" spans="1:7" x14ac:dyDescent="0.25">
      <c r="A10" t="s">
        <v>222</v>
      </c>
      <c r="E10">
        <v>4</v>
      </c>
      <c r="F10">
        <v>57</v>
      </c>
      <c r="G10">
        <f t="shared" si="0"/>
        <v>228</v>
      </c>
    </row>
    <row r="11" spans="1:7" x14ac:dyDescent="0.25">
      <c r="A11" t="s">
        <v>128</v>
      </c>
      <c r="E11">
        <v>2</v>
      </c>
      <c r="F11">
        <v>25.62</v>
      </c>
      <c r="G11">
        <f t="shared" si="0"/>
        <v>51.24</v>
      </c>
    </row>
    <row r="12" spans="1:7" x14ac:dyDescent="0.25">
      <c r="A12" t="s">
        <v>223</v>
      </c>
      <c r="E12">
        <v>1</v>
      </c>
      <c r="F12">
        <v>149.07</v>
      </c>
      <c r="G12">
        <f t="shared" si="0"/>
        <v>149.07</v>
      </c>
    </row>
    <row r="13" spans="1:7" x14ac:dyDescent="0.25">
      <c r="A13" t="s">
        <v>224</v>
      </c>
      <c r="E13">
        <v>1</v>
      </c>
      <c r="F13">
        <v>153.44999999999999</v>
      </c>
      <c r="G13">
        <f t="shared" si="0"/>
        <v>153.44999999999999</v>
      </c>
    </row>
    <row r="14" spans="1:7" x14ac:dyDescent="0.25">
      <c r="A14" t="s">
        <v>134</v>
      </c>
      <c r="E14">
        <v>22</v>
      </c>
      <c r="F14">
        <v>47.88</v>
      </c>
      <c r="G14">
        <f t="shared" si="0"/>
        <v>1053.3600000000001</v>
      </c>
    </row>
    <row r="15" spans="1:7" x14ac:dyDescent="0.25">
      <c r="A15" t="s">
        <v>135</v>
      </c>
      <c r="E15">
        <v>22</v>
      </c>
      <c r="F15">
        <v>12.81</v>
      </c>
      <c r="G15">
        <f t="shared" si="0"/>
        <v>281.82</v>
      </c>
    </row>
    <row r="16" spans="1:7" x14ac:dyDescent="0.25">
      <c r="A16" t="s">
        <v>225</v>
      </c>
      <c r="E16">
        <v>22</v>
      </c>
      <c r="F16">
        <v>24.2</v>
      </c>
      <c r="G16">
        <f t="shared" si="0"/>
        <v>532.4</v>
      </c>
    </row>
    <row r="17" spans="1:7" x14ac:dyDescent="0.25">
      <c r="G17">
        <f>SUM(G5:G16)</f>
        <v>3564.71</v>
      </c>
    </row>
    <row r="19" spans="1:7" x14ac:dyDescent="0.25">
      <c r="A19" t="s">
        <v>140</v>
      </c>
      <c r="G19">
        <f>SUM(G4:G18)</f>
        <v>37829.420000000006</v>
      </c>
    </row>
    <row r="20" spans="1:7" x14ac:dyDescent="0.25">
      <c r="G20" s="56">
        <f>G17/E14</f>
        <v>162.03227272727273</v>
      </c>
    </row>
    <row r="22" spans="1:7" x14ac:dyDescent="0.25">
      <c r="A22" t="s">
        <v>141</v>
      </c>
    </row>
    <row r="24" spans="1:7" x14ac:dyDescent="0.25">
      <c r="A24" t="s">
        <v>142</v>
      </c>
      <c r="E24">
        <v>1</v>
      </c>
      <c r="F24">
        <v>31500</v>
      </c>
      <c r="G24">
        <f>E24*F24</f>
        <v>31500</v>
      </c>
    </row>
    <row r="25" spans="1:7" x14ac:dyDescent="0.25">
      <c r="A25" t="s">
        <v>127</v>
      </c>
      <c r="E25">
        <v>6</v>
      </c>
      <c r="F25">
        <v>126.17</v>
      </c>
      <c r="G25">
        <f t="shared" ref="G25:G33" si="1">E25*F25</f>
        <v>757.02</v>
      </c>
    </row>
    <row r="26" spans="1:7" x14ac:dyDescent="0.25">
      <c r="A26" t="s">
        <v>128</v>
      </c>
      <c r="E26">
        <v>6</v>
      </c>
      <c r="F26">
        <v>25.62</v>
      </c>
      <c r="G26">
        <f t="shared" si="1"/>
        <v>153.72</v>
      </c>
    </row>
    <row r="27" spans="1:7" x14ac:dyDescent="0.25">
      <c r="A27" t="s">
        <v>129</v>
      </c>
      <c r="E27">
        <v>6</v>
      </c>
      <c r="F27">
        <v>78.25</v>
      </c>
      <c r="G27">
        <f t="shared" si="1"/>
        <v>469.5</v>
      </c>
    </row>
    <row r="28" spans="1:7" x14ac:dyDescent="0.25">
      <c r="A28" t="s">
        <v>226</v>
      </c>
      <c r="E28">
        <v>10</v>
      </c>
      <c r="F28">
        <v>57</v>
      </c>
      <c r="G28">
        <f t="shared" si="1"/>
        <v>570</v>
      </c>
    </row>
    <row r="29" spans="1:7" x14ac:dyDescent="0.25">
      <c r="A29" t="s">
        <v>128</v>
      </c>
      <c r="E29">
        <v>6</v>
      </c>
      <c r="F29">
        <v>25.62</v>
      </c>
      <c r="G29">
        <f t="shared" si="1"/>
        <v>153.72</v>
      </c>
    </row>
    <row r="30" spans="1:7" x14ac:dyDescent="0.25">
      <c r="A30" t="s">
        <v>131</v>
      </c>
      <c r="E30">
        <v>6</v>
      </c>
      <c r="F30">
        <v>53.82</v>
      </c>
      <c r="G30">
        <f t="shared" si="1"/>
        <v>322.92</v>
      </c>
    </row>
    <row r="31" spans="1:7" x14ac:dyDescent="0.25">
      <c r="A31" t="s">
        <v>132</v>
      </c>
      <c r="E31">
        <v>3</v>
      </c>
      <c r="F31">
        <v>547.65</v>
      </c>
      <c r="G31">
        <f t="shared" si="1"/>
        <v>1642.9499999999998</v>
      </c>
    </row>
    <row r="32" spans="1:7" x14ac:dyDescent="0.25">
      <c r="A32" t="s">
        <v>134</v>
      </c>
      <c r="E32">
        <v>77</v>
      </c>
      <c r="F32">
        <v>47.88</v>
      </c>
      <c r="G32">
        <f t="shared" si="1"/>
        <v>3686.76</v>
      </c>
    </row>
    <row r="33" spans="1:7" x14ac:dyDescent="0.25">
      <c r="A33" t="s">
        <v>135</v>
      </c>
      <c r="E33">
        <v>77</v>
      </c>
      <c r="F33">
        <v>12.81</v>
      </c>
      <c r="G33">
        <f t="shared" si="1"/>
        <v>986.37</v>
      </c>
    </row>
    <row r="34" spans="1:7" x14ac:dyDescent="0.25">
      <c r="A34" t="s">
        <v>225</v>
      </c>
      <c r="E34">
        <v>77</v>
      </c>
      <c r="F34">
        <v>24.2</v>
      </c>
      <c r="G34">
        <f>E34*F34</f>
        <v>1863.3999999999999</v>
      </c>
    </row>
    <row r="35" spans="1:7" x14ac:dyDescent="0.25">
      <c r="A35" t="s">
        <v>223</v>
      </c>
      <c r="E35">
        <v>3</v>
      </c>
      <c r="F35">
        <v>149.07</v>
      </c>
      <c r="G35">
        <f>E35*F35</f>
        <v>447.21</v>
      </c>
    </row>
    <row r="36" spans="1:7" x14ac:dyDescent="0.25">
      <c r="A36" t="s">
        <v>224</v>
      </c>
      <c r="E36">
        <v>3</v>
      </c>
      <c r="F36">
        <v>153.44999999999999</v>
      </c>
      <c r="G36">
        <f>E36*F36</f>
        <v>460.34999999999997</v>
      </c>
    </row>
    <row r="37" spans="1:7" x14ac:dyDescent="0.25">
      <c r="G37">
        <f>SUM(G25:G36)</f>
        <v>11513.92</v>
      </c>
    </row>
    <row r="38" spans="1:7" x14ac:dyDescent="0.25">
      <c r="G38" s="56">
        <f>G37/E32</f>
        <v>149.53142857142856</v>
      </c>
    </row>
    <row r="40" spans="1:7" x14ac:dyDescent="0.25">
      <c r="A40" t="s">
        <v>143</v>
      </c>
    </row>
    <row r="42" spans="1:7" x14ac:dyDescent="0.25">
      <c r="A42" t="s">
        <v>144</v>
      </c>
      <c r="E42">
        <v>1</v>
      </c>
      <c r="F42">
        <v>32300</v>
      </c>
    </row>
    <row r="43" spans="1:7" x14ac:dyDescent="0.25">
      <c r="A43" t="s">
        <v>127</v>
      </c>
      <c r="E43">
        <v>8</v>
      </c>
      <c r="F43">
        <v>126.17</v>
      </c>
      <c r="G43">
        <f>E43*F43</f>
        <v>1009.36</v>
      </c>
    </row>
    <row r="44" spans="1:7" x14ac:dyDescent="0.25">
      <c r="A44" t="s">
        <v>128</v>
      </c>
      <c r="E44">
        <v>8</v>
      </c>
      <c r="F44">
        <v>49.86</v>
      </c>
      <c r="G44">
        <f t="shared" ref="G44:G49" si="2">E44*F44</f>
        <v>398.88</v>
      </c>
    </row>
    <row r="45" spans="1:7" x14ac:dyDescent="0.25">
      <c r="A45" t="s">
        <v>129</v>
      </c>
      <c r="E45">
        <v>16</v>
      </c>
      <c r="F45">
        <v>78.25</v>
      </c>
      <c r="G45">
        <f t="shared" si="2"/>
        <v>1252</v>
      </c>
    </row>
    <row r="46" spans="1:7" x14ac:dyDescent="0.25">
      <c r="A46" t="s">
        <v>226</v>
      </c>
      <c r="E46">
        <v>28</v>
      </c>
      <c r="F46">
        <v>57</v>
      </c>
      <c r="G46">
        <f t="shared" si="2"/>
        <v>1596</v>
      </c>
    </row>
    <row r="47" spans="1:7" x14ac:dyDescent="0.25">
      <c r="A47" t="s">
        <v>128</v>
      </c>
      <c r="E47">
        <v>12</v>
      </c>
      <c r="F47">
        <v>25.62</v>
      </c>
      <c r="G47">
        <f t="shared" si="2"/>
        <v>307.44</v>
      </c>
    </row>
    <row r="48" spans="1:7" x14ac:dyDescent="0.25">
      <c r="A48" t="s">
        <v>131</v>
      </c>
      <c r="E48">
        <v>8</v>
      </c>
      <c r="F48">
        <v>53.82</v>
      </c>
      <c r="G48">
        <f t="shared" si="2"/>
        <v>430.56</v>
      </c>
    </row>
    <row r="49" spans="1:7" x14ac:dyDescent="0.25">
      <c r="A49" t="s">
        <v>132</v>
      </c>
      <c r="E49">
        <v>4</v>
      </c>
      <c r="F49">
        <v>547.65</v>
      </c>
      <c r="G49">
        <f t="shared" si="2"/>
        <v>2190.6</v>
      </c>
    </row>
    <row r="50" spans="1:7" x14ac:dyDescent="0.25">
      <c r="A50" t="s">
        <v>134</v>
      </c>
      <c r="E50">
        <v>140</v>
      </c>
      <c r="F50">
        <v>47.88</v>
      </c>
      <c r="G50">
        <f>E50*F50</f>
        <v>6703.2000000000007</v>
      </c>
    </row>
    <row r="51" spans="1:7" x14ac:dyDescent="0.25">
      <c r="A51" t="s">
        <v>135</v>
      </c>
      <c r="E51">
        <v>140</v>
      </c>
      <c r="F51">
        <v>12.81</v>
      </c>
      <c r="G51">
        <f>E51*F51</f>
        <v>1793.4</v>
      </c>
    </row>
    <row r="52" spans="1:7" x14ac:dyDescent="0.25">
      <c r="A52" t="s">
        <v>225</v>
      </c>
      <c r="E52">
        <v>140</v>
      </c>
      <c r="F52">
        <v>24.2</v>
      </c>
      <c r="G52">
        <f>E52*F52</f>
        <v>3388</v>
      </c>
    </row>
    <row r="53" spans="1:7" x14ac:dyDescent="0.25">
      <c r="A53" t="s">
        <v>223</v>
      </c>
      <c r="E53">
        <v>6</v>
      </c>
      <c r="F53">
        <v>149.07</v>
      </c>
      <c r="G53">
        <f t="shared" ref="G53:G54" si="3">E53*F53</f>
        <v>894.42</v>
      </c>
    </row>
    <row r="54" spans="1:7" x14ac:dyDescent="0.25">
      <c r="A54" t="s">
        <v>224</v>
      </c>
      <c r="E54">
        <v>6</v>
      </c>
      <c r="F54">
        <v>153.44999999999999</v>
      </c>
      <c r="G54">
        <f t="shared" si="3"/>
        <v>920.69999999999993</v>
      </c>
    </row>
    <row r="55" spans="1:7" x14ac:dyDescent="0.25">
      <c r="G55">
        <f>SUM(G43:G54)</f>
        <v>20884.560000000001</v>
      </c>
    </row>
    <row r="56" spans="1:7" x14ac:dyDescent="0.25">
      <c r="G56" s="90">
        <f>G55/E51</f>
        <v>149.17542857142857</v>
      </c>
    </row>
    <row r="58" spans="1:7" x14ac:dyDescent="0.25">
      <c r="A58" t="s">
        <v>160</v>
      </c>
    </row>
    <row r="60" spans="1:7" x14ac:dyDescent="0.25">
      <c r="E60" t="s">
        <v>133</v>
      </c>
      <c r="F60" t="s">
        <v>138</v>
      </c>
      <c r="G60" t="s">
        <v>139</v>
      </c>
    </row>
    <row r="61" spans="1:7" x14ac:dyDescent="0.25">
      <c r="A61" t="s">
        <v>228</v>
      </c>
      <c r="E61">
        <v>1</v>
      </c>
      <c r="F61">
        <v>31500</v>
      </c>
    </row>
    <row r="62" spans="1:7" x14ac:dyDescent="0.25">
      <c r="A62" t="s">
        <v>127</v>
      </c>
      <c r="E62">
        <v>4</v>
      </c>
      <c r="F62">
        <v>126.17</v>
      </c>
      <c r="G62">
        <f>E62*F62</f>
        <v>504.68</v>
      </c>
    </row>
    <row r="63" spans="1:7" x14ac:dyDescent="0.25">
      <c r="A63" t="s">
        <v>223</v>
      </c>
      <c r="E63">
        <v>2</v>
      </c>
      <c r="F63">
        <v>149.07</v>
      </c>
      <c r="G63">
        <f t="shared" ref="G63:G64" si="4">E63*F63</f>
        <v>298.14</v>
      </c>
    </row>
    <row r="64" spans="1:7" x14ac:dyDescent="0.25">
      <c r="A64" t="s">
        <v>224</v>
      </c>
      <c r="E64">
        <v>2</v>
      </c>
      <c r="F64">
        <v>153.44999999999999</v>
      </c>
      <c r="G64">
        <f t="shared" si="4"/>
        <v>306.89999999999998</v>
      </c>
    </row>
    <row r="65" spans="1:7" x14ac:dyDescent="0.25">
      <c r="A65" t="s">
        <v>128</v>
      </c>
      <c r="E65">
        <v>4</v>
      </c>
      <c r="F65">
        <v>25.62</v>
      </c>
      <c r="G65">
        <f t="shared" ref="G65:G73" si="5">E65*F65</f>
        <v>102.48</v>
      </c>
    </row>
    <row r="66" spans="1:7" x14ac:dyDescent="0.25">
      <c r="A66" t="s">
        <v>129</v>
      </c>
      <c r="E66">
        <v>4</v>
      </c>
      <c r="F66">
        <v>78.25</v>
      </c>
      <c r="G66">
        <f t="shared" si="5"/>
        <v>313</v>
      </c>
    </row>
    <row r="67" spans="1:7" x14ac:dyDescent="0.25">
      <c r="A67" t="s">
        <v>226</v>
      </c>
      <c r="E67">
        <v>6</v>
      </c>
      <c r="F67">
        <v>185.83</v>
      </c>
      <c r="G67">
        <f t="shared" si="5"/>
        <v>1114.98</v>
      </c>
    </row>
    <row r="68" spans="1:7" x14ac:dyDescent="0.25">
      <c r="A68" t="s">
        <v>128</v>
      </c>
      <c r="E68">
        <v>4</v>
      </c>
      <c r="F68">
        <v>25.62</v>
      </c>
      <c r="G68">
        <f t="shared" si="5"/>
        <v>102.48</v>
      </c>
    </row>
    <row r="69" spans="1:7" x14ac:dyDescent="0.25">
      <c r="A69" t="s">
        <v>131</v>
      </c>
      <c r="E69">
        <v>4</v>
      </c>
      <c r="F69">
        <v>53.82</v>
      </c>
      <c r="G69">
        <f t="shared" si="5"/>
        <v>215.28</v>
      </c>
    </row>
    <row r="70" spans="1:7" x14ac:dyDescent="0.25">
      <c r="A70" t="s">
        <v>132</v>
      </c>
      <c r="E70">
        <v>2</v>
      </c>
      <c r="F70">
        <v>547.65</v>
      </c>
      <c r="G70">
        <f t="shared" si="5"/>
        <v>1095.3</v>
      </c>
    </row>
    <row r="71" spans="1:7" x14ac:dyDescent="0.25">
      <c r="A71" t="s">
        <v>134</v>
      </c>
      <c r="E71">
        <v>31</v>
      </c>
      <c r="F71">
        <v>47.88</v>
      </c>
      <c r="G71">
        <f t="shared" si="5"/>
        <v>1484.28</v>
      </c>
    </row>
    <row r="72" spans="1:7" x14ac:dyDescent="0.25">
      <c r="A72" t="s">
        <v>135</v>
      </c>
      <c r="E72">
        <v>31</v>
      </c>
      <c r="F72">
        <v>12.81</v>
      </c>
      <c r="G72">
        <f t="shared" si="5"/>
        <v>397.11</v>
      </c>
    </row>
    <row r="73" spans="1:7" x14ac:dyDescent="0.25">
      <c r="A73" t="s">
        <v>227</v>
      </c>
      <c r="E73">
        <v>31</v>
      </c>
      <c r="F73">
        <v>24.2</v>
      </c>
      <c r="G73">
        <f t="shared" si="5"/>
        <v>750.19999999999993</v>
      </c>
    </row>
    <row r="74" spans="1:7" x14ac:dyDescent="0.25">
      <c r="G74">
        <f>SUM(G62:G73)</f>
        <v>6684.829999999999</v>
      </c>
    </row>
    <row r="75" spans="1:7" x14ac:dyDescent="0.25">
      <c r="G75" s="90">
        <f>G74/E72</f>
        <v>215.6396774193548</v>
      </c>
    </row>
    <row r="76" spans="1:7" x14ac:dyDescent="0.25">
      <c r="A76" t="s">
        <v>140</v>
      </c>
    </row>
    <row r="79" spans="1:7" x14ac:dyDescent="0.25">
      <c r="B79" t="s">
        <v>161</v>
      </c>
    </row>
    <row r="81" spans="1:4" x14ac:dyDescent="0.25">
      <c r="B81" t="s">
        <v>10</v>
      </c>
      <c r="C81" t="s">
        <v>138</v>
      </c>
    </row>
    <row r="82" spans="1:4" x14ac:dyDescent="0.25">
      <c r="A82" t="s">
        <v>162</v>
      </c>
      <c r="B82">
        <v>72</v>
      </c>
      <c r="C82">
        <v>162.03</v>
      </c>
      <c r="D82" s="91">
        <f>B82*C82</f>
        <v>11666.16</v>
      </c>
    </row>
    <row r="83" spans="1:4" x14ac:dyDescent="0.25">
      <c r="A83" t="s">
        <v>163</v>
      </c>
      <c r="B83">
        <v>445</v>
      </c>
      <c r="C83">
        <v>216</v>
      </c>
      <c r="D83">
        <f t="shared" ref="D83:D85" si="6">B83*C83</f>
        <v>96120</v>
      </c>
    </row>
    <row r="84" spans="1:4" x14ac:dyDescent="0.25">
      <c r="A84" t="s">
        <v>164</v>
      </c>
      <c r="B84">
        <v>234</v>
      </c>
      <c r="C84">
        <v>150</v>
      </c>
      <c r="D84">
        <f t="shared" si="6"/>
        <v>35100</v>
      </c>
    </row>
    <row r="85" spans="1:4" x14ac:dyDescent="0.25">
      <c r="A85" t="s">
        <v>165</v>
      </c>
      <c r="B85">
        <v>94</v>
      </c>
      <c r="C85">
        <v>150</v>
      </c>
      <c r="D85">
        <f t="shared" si="6"/>
        <v>14100</v>
      </c>
    </row>
    <row r="87" spans="1:4" x14ac:dyDescent="0.25">
      <c r="A87" t="s">
        <v>166</v>
      </c>
      <c r="B87">
        <f>SUM(B82:B86)</f>
        <v>845</v>
      </c>
      <c r="D87" s="91">
        <f>SUM(D82:D86)</f>
        <v>156986.16</v>
      </c>
    </row>
    <row r="88" spans="1:4" x14ac:dyDescent="0.25">
      <c r="A88" t="s">
        <v>167</v>
      </c>
      <c r="B88" s="90">
        <f>D87/B87</f>
        <v>185.7824378698225</v>
      </c>
    </row>
    <row r="89" spans="1:4" x14ac:dyDescent="0.25">
      <c r="B89">
        <f>185.75/47.88</f>
        <v>3.8794903926482873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 жд</vt:lpstr>
      <vt:lpstr>Лист3</vt:lpstr>
      <vt:lpstr>Лист1</vt:lpstr>
      <vt:lpstr>Лист2</vt:lpstr>
      <vt:lpstr>'отоп жд'!Заголовки_для_печати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Ригун Светлана Валентиновна</dc:creator>
  <cp:lastModifiedBy>Левин Сергей Николаевич</cp:lastModifiedBy>
  <cp:lastPrinted>2016-07-12T07:28:47Z</cp:lastPrinted>
  <dcterms:created xsi:type="dcterms:W3CDTF">2015-04-20T12:17:38Z</dcterms:created>
  <dcterms:modified xsi:type="dcterms:W3CDTF">2016-07-12T07:29:47Z</dcterms:modified>
</cp:coreProperties>
</file>