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580" windowWidth="19230" windowHeight="6555"/>
  </bookViews>
  <sheets>
    <sheet name="Деревянные двери " sheetId="6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4" i="6" l="1"/>
  <c r="D23" i="6"/>
  <c r="D20" i="6"/>
  <c r="D18" i="6"/>
  <c r="D16" i="6"/>
  <c r="D13" i="6"/>
  <c r="D10" i="6"/>
  <c r="G25" i="6" l="1"/>
  <c r="G22" i="6"/>
  <c r="G12" i="6"/>
  <c r="H13" i="6"/>
  <c r="H16" i="6"/>
  <c r="H23" i="6"/>
  <c r="G14" i="6"/>
  <c r="G15" i="6"/>
  <c r="G19" i="6"/>
  <c r="G21" i="6"/>
  <c r="G24" i="6"/>
  <c r="G27" i="6"/>
  <c r="G28" i="6"/>
  <c r="G29" i="6"/>
  <c r="G30" i="6"/>
  <c r="G31" i="6"/>
  <c r="G33" i="6"/>
  <c r="G11" i="6"/>
  <c r="G34" i="6" s="1"/>
  <c r="D32" i="6" l="1"/>
  <c r="H32" i="6" s="1"/>
  <c r="D26" i="6"/>
  <c r="H26" i="6" s="1"/>
  <c r="H20" i="6"/>
  <c r="D17" i="6"/>
  <c r="G17" i="6" s="1"/>
  <c r="H10" i="6"/>
  <c r="H34" i="6" s="1"/>
  <c r="H35" i="6" s="1"/>
  <c r="H36" i="6" s="1"/>
</calcChain>
</file>

<file path=xl/sharedStrings.xml><?xml version="1.0" encoding="utf-8"?>
<sst xmlns="http://schemas.openxmlformats.org/spreadsheetml/2006/main" count="119" uniqueCount="70">
  <si>
    <t>№ п/п</t>
  </si>
  <si>
    <t>Наименование работ, материалов</t>
  </si>
  <si>
    <t>Единица измерения</t>
  </si>
  <si>
    <t>Колличество</t>
  </si>
  <si>
    <t>1.1.</t>
  </si>
  <si>
    <t>2.1.</t>
  </si>
  <si>
    <t>3.1.</t>
  </si>
  <si>
    <t>4.1.</t>
  </si>
  <si>
    <t>5.1.</t>
  </si>
  <si>
    <t>ИТОГО</t>
  </si>
  <si>
    <t>в т.ч. НДС 18%</t>
  </si>
  <si>
    <t>Доводчик</t>
  </si>
  <si>
    <t>шт</t>
  </si>
  <si>
    <t>2.2.</t>
  </si>
  <si>
    <t>6.1.</t>
  </si>
  <si>
    <t>7.1.</t>
  </si>
  <si>
    <t>8.1.</t>
  </si>
  <si>
    <t>Деревянные двери</t>
  </si>
  <si>
    <t>Монтаж глухих деревянных дверей ДГ21-10</t>
  </si>
  <si>
    <t>Монтаж глухих деревянных дверей ДГ21-9</t>
  </si>
  <si>
    <t>Монтаж глухих деревянных дверей ДГ21-13</t>
  </si>
  <si>
    <t>Монтаж остекленных деревянных дверей ДО21-10</t>
  </si>
  <si>
    <t>Пружина дверная</t>
  </si>
  <si>
    <t>Замок с ручкой</t>
  </si>
  <si>
    <t>Замок с ручкой фаль</t>
  </si>
  <si>
    <t>Стоимость глухих деревянных усиленных дверей ДГ21-13</t>
  </si>
  <si>
    <t>Ручка-скоба</t>
  </si>
  <si>
    <t>Монтаж остекленных деревянных дверей ДО21-13</t>
  </si>
  <si>
    <t>Шпингалет</t>
  </si>
  <si>
    <t>Монтаж глухих деревянных дверей ДГ21-7</t>
  </si>
  <si>
    <t>Монтаж скобянных изделий</t>
  </si>
  <si>
    <t>Установка доводчиков</t>
  </si>
  <si>
    <t>7.2.</t>
  </si>
  <si>
    <t>7.3.</t>
  </si>
  <si>
    <t>7.4.</t>
  </si>
  <si>
    <t>7.5.</t>
  </si>
  <si>
    <t>Стоимость единицы,
 руб., в т.ч. НДС 18%</t>
  </si>
  <si>
    <t>Материала</t>
  </si>
  <si>
    <t>Монтажных работ</t>
  </si>
  <si>
    <t>Всего, 
включая НДС 18 %,
 руб.</t>
  </si>
  <si>
    <t>Примечания</t>
  </si>
  <si>
    <t>***</t>
  </si>
  <si>
    <t>**</t>
  </si>
  <si>
    <t>ВСЕГО ПО КП</t>
  </si>
  <si>
    <t>Приложение №1</t>
  </si>
  <si>
    <t>Ориентировочный перечень и объем работ необходимый для производства работ на объекте.</t>
  </si>
  <si>
    <t>Проект №06-11/12-П-АР</t>
  </si>
  <si>
    <t>Стоимость глухих деревянных дверей ДГ21-10 правая</t>
  </si>
  <si>
    <t>Стоимость глухих деревянных дверей ДГ21-10 левая</t>
  </si>
  <si>
    <t>вход в квартиру</t>
  </si>
  <si>
    <t>Стоимость глухих деревянных усиленных дверей ДГ21-9 правая с замком и ручкой</t>
  </si>
  <si>
    <t>Стоимость глухих деревянных дверей ДГ21-9 левая</t>
  </si>
  <si>
    <t>вход</t>
  </si>
  <si>
    <t>комнатная</t>
  </si>
  <si>
    <t>коллекторная</t>
  </si>
  <si>
    <t>Стоимость  деревянных усиленных дверей Д021-10 левая, с армированным остеклением</t>
  </si>
  <si>
    <t>тамбур</t>
  </si>
  <si>
    <t>Стоимость  деревянных усиленных дверей Д021-13 правая, с армированным остеклением</t>
  </si>
  <si>
    <t>Стоимость  деревянных усиленных дверей Д021-13 левая, с армированным остеклением</t>
  </si>
  <si>
    <t>вход на Л.К., тамбур л.к., переходные балконы</t>
  </si>
  <si>
    <t>санузел</t>
  </si>
  <si>
    <t>Стоимость глухих деревянных дверей ДГ21-7 прямая</t>
  </si>
  <si>
    <t>Стоимость глухих деревянных дверей ДГ21-7 левая</t>
  </si>
  <si>
    <t>1.2.</t>
  </si>
  <si>
    <t>5.2.</t>
  </si>
  <si>
    <t>6.2.</t>
  </si>
  <si>
    <t>м2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</si>
  <si>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</si>
  <si>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</si>
  <si>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Начальник СДО                                                                     __________________Вознесенская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</si>
</sst>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0" xfId="0" applyFont="1"/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7" fillId="0" borderId="0" xfId="0" applyFont="1" applyAlignment="1"/>
    <xf numFmtId="0" fontId="8" fillId="0" borderId="0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activeCell="E11" sqref="E11"/>
    </sheetView>
  </sheetViews>
  <sheetFormatPr defaultRowHeight="15" outlineLevelRow="1" x14ac:dyDescent="0.25"/>
  <cols>
    <col min="1" max="1" width="5.42578125" style="1" customWidth="1"/>
    <col min="2" max="2" width="36.5703125" style="1" customWidth="1"/>
    <col min="3" max="3" width="12.42578125" style="1" customWidth="1"/>
    <col min="4" max="4" width="15" style="1" customWidth="1"/>
    <col min="5" max="7" width="20.85546875" style="1" customWidth="1"/>
    <col min="8" max="8" width="23.140625" style="1" customWidth="1"/>
    <col min="9" max="9" width="29.28515625" style="1" customWidth="1"/>
    <col min="10" max="16384" width="9.140625" style="1"/>
  </cols>
  <sheetData>
    <row r="1" spans="1:14" x14ac:dyDescent="0.25">
      <c r="I1" s="44" t="s">
        <v>44</v>
      </c>
      <c r="M1" s="48"/>
      <c r="N1" s="48"/>
    </row>
    <row r="3" spans="1:14" ht="25.5" x14ac:dyDescent="0.3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35"/>
      <c r="K3" s="35"/>
      <c r="L3" s="35"/>
      <c r="M3" s="35"/>
      <c r="N3" s="35"/>
    </row>
    <row r="4" spans="1:14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4" ht="15.75" thickBot="1" x14ac:dyDescent="0.3"/>
    <row r="6" spans="1:14" ht="45" customHeight="1" thickTop="1" x14ac:dyDescent="0.25">
      <c r="A6" s="55" t="s">
        <v>0</v>
      </c>
      <c r="B6" s="57" t="s">
        <v>1</v>
      </c>
      <c r="C6" s="59" t="s">
        <v>2</v>
      </c>
      <c r="D6" s="59" t="s">
        <v>3</v>
      </c>
      <c r="E6" s="53" t="s">
        <v>36</v>
      </c>
      <c r="F6" s="54"/>
      <c r="G6" s="53" t="s">
        <v>39</v>
      </c>
      <c r="H6" s="54"/>
      <c r="I6" s="61" t="s">
        <v>40</v>
      </c>
    </row>
    <row r="7" spans="1:14" ht="23.25" customHeight="1" x14ac:dyDescent="0.25">
      <c r="A7" s="56"/>
      <c r="B7" s="58"/>
      <c r="C7" s="60"/>
      <c r="D7" s="60"/>
      <c r="E7" s="20" t="s">
        <v>37</v>
      </c>
      <c r="F7" s="21" t="s">
        <v>38</v>
      </c>
      <c r="G7" s="20" t="s">
        <v>37</v>
      </c>
      <c r="H7" s="21" t="s">
        <v>38</v>
      </c>
      <c r="I7" s="62"/>
    </row>
    <row r="8" spans="1:14" ht="30.75" customHeight="1" x14ac:dyDescent="0.25">
      <c r="A8" s="50" t="s">
        <v>46</v>
      </c>
      <c r="B8" s="51"/>
      <c r="C8" s="51"/>
      <c r="D8" s="51"/>
      <c r="E8" s="51"/>
      <c r="F8" s="51"/>
      <c r="G8" s="51"/>
      <c r="H8" s="51"/>
      <c r="I8" s="52"/>
      <c r="J8" s="36"/>
      <c r="K8" s="36"/>
      <c r="L8" s="36"/>
      <c r="M8" s="36"/>
      <c r="N8" s="36"/>
    </row>
    <row r="9" spans="1:14" s="13" customFormat="1" x14ac:dyDescent="0.2">
      <c r="A9" s="17"/>
      <c r="B9" s="16" t="s">
        <v>17</v>
      </c>
      <c r="C9" s="18"/>
      <c r="D9" s="18"/>
      <c r="E9" s="18"/>
      <c r="F9" s="22"/>
      <c r="G9" s="22"/>
      <c r="H9" s="22"/>
      <c r="I9" s="19"/>
    </row>
    <row r="10" spans="1:14" ht="28.5" x14ac:dyDescent="0.25">
      <c r="A10" s="15">
        <v>1</v>
      </c>
      <c r="B10" s="7" t="s">
        <v>18</v>
      </c>
      <c r="C10" s="8" t="s">
        <v>66</v>
      </c>
      <c r="D10" s="8">
        <f>ROUND(2.1*1*(D11+D12),2)</f>
        <v>548.1</v>
      </c>
      <c r="E10" s="25"/>
      <c r="F10" s="26" t="s">
        <v>41</v>
      </c>
      <c r="G10" s="39"/>
      <c r="H10" s="41" t="e">
        <f>ROUND(D10*F10,2)</f>
        <v>#VALUE!</v>
      </c>
      <c r="I10" s="11"/>
    </row>
    <row r="11" spans="1:14" ht="30" x14ac:dyDescent="0.25">
      <c r="A11" s="14" t="s">
        <v>4</v>
      </c>
      <c r="B11" s="6" t="s">
        <v>47</v>
      </c>
      <c r="C11" s="3" t="s">
        <v>12</v>
      </c>
      <c r="D11" s="3">
        <v>141</v>
      </c>
      <c r="E11" s="27" t="s">
        <v>42</v>
      </c>
      <c r="F11" s="28"/>
      <c r="G11" s="40" t="e">
        <f>ROUND(D11*E11,2)</f>
        <v>#VALUE!</v>
      </c>
      <c r="H11" s="41"/>
      <c r="I11" s="37" t="s">
        <v>49</v>
      </c>
    </row>
    <row r="12" spans="1:14" ht="30" x14ac:dyDescent="0.25">
      <c r="A12" s="14" t="s">
        <v>63</v>
      </c>
      <c r="B12" s="6" t="s">
        <v>48</v>
      </c>
      <c r="C12" s="3" t="s">
        <v>12</v>
      </c>
      <c r="D12" s="3">
        <v>120</v>
      </c>
      <c r="E12" s="27" t="s">
        <v>42</v>
      </c>
      <c r="F12" s="28"/>
      <c r="G12" s="40" t="e">
        <f>ROUND(D12*E12,2)</f>
        <v>#VALUE!</v>
      </c>
      <c r="H12" s="41"/>
      <c r="I12" s="37" t="s">
        <v>49</v>
      </c>
    </row>
    <row r="13" spans="1:14" s="13" customFormat="1" ht="28.5" x14ac:dyDescent="0.2">
      <c r="A13" s="15">
        <v>2</v>
      </c>
      <c r="B13" s="7" t="s">
        <v>19</v>
      </c>
      <c r="C13" s="8" t="s">
        <v>66</v>
      </c>
      <c r="D13" s="8">
        <f>ROUND(2.1*0.9*(D14+D15),2)</f>
        <v>3.78</v>
      </c>
      <c r="E13" s="25"/>
      <c r="F13" s="26" t="s">
        <v>41</v>
      </c>
      <c r="G13" s="40"/>
      <c r="H13" s="41" t="e">
        <f t="shared" ref="H13:H32" si="0">ROUND(D13*F13,2)</f>
        <v>#VALUE!</v>
      </c>
      <c r="I13" s="11"/>
    </row>
    <row r="14" spans="1:14" ht="45" x14ac:dyDescent="0.25">
      <c r="A14" s="14" t="s">
        <v>5</v>
      </c>
      <c r="B14" s="6" t="s">
        <v>50</v>
      </c>
      <c r="C14" s="3" t="s">
        <v>12</v>
      </c>
      <c r="D14" s="3">
        <v>1</v>
      </c>
      <c r="E14" s="27" t="s">
        <v>42</v>
      </c>
      <c r="F14" s="28"/>
      <c r="G14" s="40" t="e">
        <f t="shared" ref="G14:G33" si="1">ROUND(D14*E14,2)</f>
        <v>#VALUE!</v>
      </c>
      <c r="H14" s="41"/>
      <c r="I14" s="37" t="s">
        <v>52</v>
      </c>
    </row>
    <row r="15" spans="1:14" ht="30" x14ac:dyDescent="0.25">
      <c r="A15" s="14" t="s">
        <v>13</v>
      </c>
      <c r="B15" s="6" t="s">
        <v>51</v>
      </c>
      <c r="C15" s="3" t="s">
        <v>12</v>
      </c>
      <c r="D15" s="3">
        <v>1</v>
      </c>
      <c r="E15" s="27" t="s">
        <v>42</v>
      </c>
      <c r="F15" s="28"/>
      <c r="G15" s="40" t="e">
        <f t="shared" si="1"/>
        <v>#VALUE!</v>
      </c>
      <c r="H15" s="41"/>
      <c r="I15" s="37" t="s">
        <v>53</v>
      </c>
    </row>
    <row r="16" spans="1:14" s="13" customFormat="1" ht="28.5" x14ac:dyDescent="0.2">
      <c r="A16" s="15">
        <v>3</v>
      </c>
      <c r="B16" s="7" t="s">
        <v>20</v>
      </c>
      <c r="C16" s="8" t="s">
        <v>66</v>
      </c>
      <c r="D16" s="8">
        <f>ROUND(2.1*1.3*D17,2)</f>
        <v>60.06</v>
      </c>
      <c r="E16" s="25"/>
      <c r="F16" s="26" t="s">
        <v>41</v>
      </c>
      <c r="G16" s="40"/>
      <c r="H16" s="41" t="e">
        <f t="shared" si="0"/>
        <v>#VALUE!</v>
      </c>
      <c r="I16" s="11"/>
    </row>
    <row r="17" spans="1:9" ht="30" x14ac:dyDescent="0.25">
      <c r="A17" s="14" t="s">
        <v>6</v>
      </c>
      <c r="B17" s="6" t="s">
        <v>25</v>
      </c>
      <c r="C17" s="3" t="s">
        <v>12</v>
      </c>
      <c r="D17" s="3">
        <f>2+20</f>
        <v>22</v>
      </c>
      <c r="E17" s="27" t="s">
        <v>42</v>
      </c>
      <c r="F17" s="28"/>
      <c r="G17" s="40" t="e">
        <f t="shared" si="1"/>
        <v>#VALUE!</v>
      </c>
      <c r="H17" s="41"/>
      <c r="I17" s="37" t="s">
        <v>54</v>
      </c>
    </row>
    <row r="18" spans="1:9" s="13" customFormat="1" ht="28.5" x14ac:dyDescent="0.2">
      <c r="A18" s="15">
        <v>4</v>
      </c>
      <c r="B18" s="7" t="s">
        <v>21</v>
      </c>
      <c r="C18" s="8" t="s">
        <v>66</v>
      </c>
      <c r="D18" s="8">
        <f>ROUND(2.1*1*D19,2)</f>
        <v>2.1</v>
      </c>
      <c r="E18" s="25"/>
      <c r="F18" s="26"/>
      <c r="G18" s="40"/>
      <c r="H18" s="41"/>
      <c r="I18" s="11"/>
    </row>
    <row r="19" spans="1:9" ht="45" x14ac:dyDescent="0.25">
      <c r="A19" s="14" t="s">
        <v>7</v>
      </c>
      <c r="B19" s="6" t="s">
        <v>55</v>
      </c>
      <c r="C19" s="3" t="s">
        <v>12</v>
      </c>
      <c r="D19" s="3">
        <v>1</v>
      </c>
      <c r="E19" s="27" t="s">
        <v>42</v>
      </c>
      <c r="F19" s="28"/>
      <c r="G19" s="40" t="e">
        <f t="shared" si="1"/>
        <v>#VALUE!</v>
      </c>
      <c r="H19" s="41"/>
      <c r="I19" s="37" t="s">
        <v>56</v>
      </c>
    </row>
    <row r="20" spans="1:9" ht="28.5" x14ac:dyDescent="0.25">
      <c r="A20" s="15">
        <v>5</v>
      </c>
      <c r="B20" s="7" t="s">
        <v>27</v>
      </c>
      <c r="C20" s="8" t="s">
        <v>66</v>
      </c>
      <c r="D20" s="8">
        <f>ROUND(2.1*1.3*(D21+D22),2)</f>
        <v>240.24</v>
      </c>
      <c r="E20" s="25"/>
      <c r="F20" s="26" t="s">
        <v>41</v>
      </c>
      <c r="G20" s="40"/>
      <c r="H20" s="41" t="e">
        <f t="shared" si="0"/>
        <v>#VALUE!</v>
      </c>
      <c r="I20" s="11"/>
    </row>
    <row r="21" spans="1:9" s="13" customFormat="1" ht="45" x14ac:dyDescent="0.2">
      <c r="A21" s="14" t="s">
        <v>8</v>
      </c>
      <c r="B21" s="6" t="s">
        <v>57</v>
      </c>
      <c r="C21" s="3" t="s">
        <v>12</v>
      </c>
      <c r="D21" s="3">
        <v>44</v>
      </c>
      <c r="E21" s="27" t="s">
        <v>42</v>
      </c>
      <c r="F21" s="26"/>
      <c r="G21" s="40" t="e">
        <f t="shared" si="1"/>
        <v>#VALUE!</v>
      </c>
      <c r="H21" s="41"/>
      <c r="I21" s="38" t="s">
        <v>59</v>
      </c>
    </row>
    <row r="22" spans="1:9" s="13" customFormat="1" ht="45" x14ac:dyDescent="0.2">
      <c r="A22" s="14" t="s">
        <v>64</v>
      </c>
      <c r="B22" s="6" t="s">
        <v>58</v>
      </c>
      <c r="C22" s="3" t="s">
        <v>12</v>
      </c>
      <c r="D22" s="3">
        <v>44</v>
      </c>
      <c r="E22" s="27" t="s">
        <v>42</v>
      </c>
      <c r="F22" s="26"/>
      <c r="G22" s="40" t="e">
        <f t="shared" ref="G22" si="2">ROUND(D22*E22,2)</f>
        <v>#VALUE!</v>
      </c>
      <c r="H22" s="41"/>
      <c r="I22" s="38" t="s">
        <v>59</v>
      </c>
    </row>
    <row r="23" spans="1:9" s="13" customFormat="1" ht="28.5" x14ac:dyDescent="0.2">
      <c r="A23" s="15">
        <v>6</v>
      </c>
      <c r="B23" s="7" t="s">
        <v>29</v>
      </c>
      <c r="C23" s="8" t="s">
        <v>12</v>
      </c>
      <c r="D23" s="8">
        <f>ROUND(2.1*0.7*(D24+D25),2)</f>
        <v>2.94</v>
      </c>
      <c r="E23" s="25"/>
      <c r="F23" s="26" t="s">
        <v>41</v>
      </c>
      <c r="G23" s="40"/>
      <c r="H23" s="41" t="e">
        <f t="shared" si="0"/>
        <v>#VALUE!</v>
      </c>
      <c r="I23" s="11"/>
    </row>
    <row r="24" spans="1:9" ht="30" x14ac:dyDescent="0.25">
      <c r="A24" s="14" t="s">
        <v>14</v>
      </c>
      <c r="B24" s="6" t="s">
        <v>61</v>
      </c>
      <c r="C24" s="3" t="s">
        <v>12</v>
      </c>
      <c r="D24" s="3">
        <v>1</v>
      </c>
      <c r="E24" s="27" t="s">
        <v>42</v>
      </c>
      <c r="F24" s="28"/>
      <c r="G24" s="40" t="e">
        <f t="shared" si="1"/>
        <v>#VALUE!</v>
      </c>
      <c r="H24" s="41"/>
      <c r="I24" s="37" t="s">
        <v>60</v>
      </c>
    </row>
    <row r="25" spans="1:9" ht="30" x14ac:dyDescent="0.25">
      <c r="A25" s="14" t="s">
        <v>65</v>
      </c>
      <c r="B25" s="6" t="s">
        <v>62</v>
      </c>
      <c r="C25" s="3" t="s">
        <v>12</v>
      </c>
      <c r="D25" s="3">
        <v>1</v>
      </c>
      <c r="E25" s="27" t="s">
        <v>42</v>
      </c>
      <c r="F25" s="28"/>
      <c r="G25" s="40" t="e">
        <f t="shared" ref="G25" si="3">ROUND(D25*E25,2)</f>
        <v>#VALUE!</v>
      </c>
      <c r="H25" s="41"/>
      <c r="I25" s="37" t="s">
        <v>60</v>
      </c>
    </row>
    <row r="26" spans="1:9" ht="20.25" x14ac:dyDescent="0.25">
      <c r="A26" s="14">
        <v>7</v>
      </c>
      <c r="B26" s="7" t="s">
        <v>30</v>
      </c>
      <c r="C26" s="8" t="s">
        <v>12</v>
      </c>
      <c r="D26" s="8">
        <f>SUM(D27:D31)</f>
        <v>547</v>
      </c>
      <c r="E26" s="27"/>
      <c r="F26" s="26" t="s">
        <v>41</v>
      </c>
      <c r="G26" s="40"/>
      <c r="H26" s="41" t="e">
        <f t="shared" si="0"/>
        <v>#VALUE!</v>
      </c>
      <c r="I26" s="11"/>
    </row>
    <row r="27" spans="1:9" ht="20.25" x14ac:dyDescent="0.25">
      <c r="A27" s="14" t="s">
        <v>15</v>
      </c>
      <c r="B27" s="6" t="s">
        <v>23</v>
      </c>
      <c r="C27" s="3" t="s">
        <v>12</v>
      </c>
      <c r="D27" s="3">
        <v>286</v>
      </c>
      <c r="E27" s="27" t="s">
        <v>42</v>
      </c>
      <c r="F27" s="28"/>
      <c r="G27" s="40" t="e">
        <f t="shared" si="1"/>
        <v>#VALUE!</v>
      </c>
      <c r="H27" s="41"/>
      <c r="I27" s="11"/>
    </row>
    <row r="28" spans="1:9" ht="20.25" x14ac:dyDescent="0.25">
      <c r="A28" s="14" t="s">
        <v>32</v>
      </c>
      <c r="B28" s="6" t="s">
        <v>24</v>
      </c>
      <c r="C28" s="3" t="s">
        <v>12</v>
      </c>
      <c r="D28" s="3">
        <v>3</v>
      </c>
      <c r="E28" s="27" t="s">
        <v>42</v>
      </c>
      <c r="F28" s="28"/>
      <c r="G28" s="40" t="e">
        <f t="shared" si="1"/>
        <v>#VALUE!</v>
      </c>
      <c r="H28" s="41"/>
      <c r="I28" s="11"/>
    </row>
    <row r="29" spans="1:9" ht="20.25" x14ac:dyDescent="0.25">
      <c r="A29" s="14" t="s">
        <v>33</v>
      </c>
      <c r="B29" s="6" t="s">
        <v>26</v>
      </c>
      <c r="C29" s="3" t="s">
        <v>12</v>
      </c>
      <c r="D29" s="3">
        <v>87</v>
      </c>
      <c r="E29" s="27" t="s">
        <v>42</v>
      </c>
      <c r="F29" s="28"/>
      <c r="G29" s="40" t="e">
        <f t="shared" si="1"/>
        <v>#VALUE!</v>
      </c>
      <c r="H29" s="41"/>
      <c r="I29" s="11"/>
    </row>
    <row r="30" spans="1:9" s="13" customFormat="1" ht="20.25" x14ac:dyDescent="0.2">
      <c r="A30" s="14" t="s">
        <v>34</v>
      </c>
      <c r="B30" s="6" t="s">
        <v>22</v>
      </c>
      <c r="C30" s="3" t="s">
        <v>12</v>
      </c>
      <c r="D30" s="3">
        <v>87</v>
      </c>
      <c r="E30" s="27" t="s">
        <v>42</v>
      </c>
      <c r="F30" s="26"/>
      <c r="G30" s="40" t="e">
        <f t="shared" si="1"/>
        <v>#VALUE!</v>
      </c>
      <c r="H30" s="41"/>
      <c r="I30" s="11"/>
    </row>
    <row r="31" spans="1:9" s="13" customFormat="1" ht="20.25" x14ac:dyDescent="0.2">
      <c r="A31" s="14" t="s">
        <v>35</v>
      </c>
      <c r="B31" s="6" t="s">
        <v>28</v>
      </c>
      <c r="C31" s="3" t="s">
        <v>12</v>
      </c>
      <c r="D31" s="3">
        <v>84</v>
      </c>
      <c r="E31" s="27" t="s">
        <v>42</v>
      </c>
      <c r="F31" s="26"/>
      <c r="G31" s="40" t="e">
        <f t="shared" si="1"/>
        <v>#VALUE!</v>
      </c>
      <c r="H31" s="41"/>
      <c r="I31" s="11"/>
    </row>
    <row r="32" spans="1:9" ht="20.25" x14ac:dyDescent="0.25">
      <c r="A32" s="15">
        <v>8</v>
      </c>
      <c r="B32" s="7" t="s">
        <v>31</v>
      </c>
      <c r="C32" s="8" t="s">
        <v>12</v>
      </c>
      <c r="D32" s="8">
        <f>D33</f>
        <v>2</v>
      </c>
      <c r="E32" s="27"/>
      <c r="F32" s="26" t="s">
        <v>41</v>
      </c>
      <c r="G32" s="40"/>
      <c r="H32" s="41" t="e">
        <f t="shared" si="0"/>
        <v>#VALUE!</v>
      </c>
      <c r="I32" s="11"/>
    </row>
    <row r="33" spans="1:10" ht="20.25" x14ac:dyDescent="0.25">
      <c r="A33" s="14" t="s">
        <v>16</v>
      </c>
      <c r="B33" s="6" t="s">
        <v>11</v>
      </c>
      <c r="C33" s="3" t="s">
        <v>12</v>
      </c>
      <c r="D33" s="3">
        <v>2</v>
      </c>
      <c r="E33" s="27" t="s">
        <v>42</v>
      </c>
      <c r="F33" s="28"/>
      <c r="G33" s="40" t="e">
        <f t="shared" si="1"/>
        <v>#VALUE!</v>
      </c>
      <c r="H33" s="41"/>
      <c r="I33" s="11"/>
    </row>
    <row r="34" spans="1:10" ht="26.25" customHeight="1" x14ac:dyDescent="0.25">
      <c r="A34" s="2"/>
      <c r="B34" s="9" t="s">
        <v>9</v>
      </c>
      <c r="C34" s="3" t="s">
        <v>66</v>
      </c>
      <c r="D34" s="3">
        <f>D10+D13+D16+D18+D20+D23</f>
        <v>857.22000000000014</v>
      </c>
      <c r="E34" s="3"/>
      <c r="F34" s="23"/>
      <c r="G34" s="39" t="e">
        <f>SUM(G10:G33)</f>
        <v>#VALUE!</v>
      </c>
      <c r="H34" s="41" t="e">
        <f>SUM(H10:H33)</f>
        <v>#VALUE!</v>
      </c>
      <c r="I34" s="11"/>
    </row>
    <row r="35" spans="1:10" ht="26.25" customHeight="1" x14ac:dyDescent="0.25">
      <c r="A35" s="29"/>
      <c r="B35" s="34" t="s">
        <v>43</v>
      </c>
      <c r="C35" s="30"/>
      <c r="D35" s="30"/>
      <c r="E35" s="30"/>
      <c r="F35" s="31"/>
      <c r="G35" s="32"/>
      <c r="H35" s="42" t="e">
        <f>G34+H34</f>
        <v>#VALUE!</v>
      </c>
      <c r="I35" s="33"/>
    </row>
    <row r="36" spans="1:10" ht="22.5" customHeight="1" thickBot="1" x14ac:dyDescent="0.3">
      <c r="A36" s="4"/>
      <c r="B36" s="10" t="s">
        <v>10</v>
      </c>
      <c r="C36" s="5"/>
      <c r="D36" s="5"/>
      <c r="E36" s="5"/>
      <c r="F36" s="24"/>
      <c r="G36" s="24"/>
      <c r="H36" s="43" t="e">
        <f>ROUND(H35/1.18*0.18,2)</f>
        <v>#VALUE!</v>
      </c>
      <c r="I36" s="12"/>
    </row>
    <row r="37" spans="1:10" ht="15.75" thickTop="1" x14ac:dyDescent="0.25"/>
    <row r="40" spans="1:10" s="46" customFormat="1" ht="15.75" x14ac:dyDescent="0.25">
      <c r="A40" s="45" t="s">
        <v>67</v>
      </c>
      <c r="C40" s="47"/>
      <c r="D40" s="47"/>
      <c r="E40" s="47"/>
      <c r="F40" s="47"/>
      <c r="G40" s="47"/>
      <c r="H40" s="47"/>
      <c r="I40" s="47"/>
      <c r="J40" s="47"/>
    </row>
    <row r="41" spans="1:10" s="46" customFormat="1" ht="15.75" x14ac:dyDescent="0.25">
      <c r="A41" s="45"/>
      <c r="C41" s="47"/>
      <c r="D41" s="47"/>
      <c r="E41" s="47"/>
      <c r="F41" s="47"/>
      <c r="G41" s="47"/>
      <c r="H41" s="47"/>
      <c r="I41" s="47"/>
      <c r="J41" s="47"/>
    </row>
    <row r="42" spans="1:10" s="46" customFormat="1" ht="15.75" hidden="1" outlineLevel="1" x14ac:dyDescent="0.25">
      <c r="A42" s="45"/>
      <c r="C42" s="47"/>
      <c r="D42" s="47"/>
      <c r="E42" s="47"/>
      <c r="F42" s="47"/>
      <c r="G42" s="47"/>
      <c r="H42" s="47"/>
      <c r="I42" s="47"/>
      <c r="J42" s="47"/>
    </row>
    <row r="43" spans="1:10" s="46" customFormat="1" ht="15.75" collapsed="1" x14ac:dyDescent="0.25">
      <c r="A43" s="45"/>
      <c r="C43" s="47"/>
      <c r="D43" s="47"/>
      <c r="E43" s="47"/>
      <c r="F43" s="47"/>
      <c r="G43" s="47"/>
      <c r="H43" s="47"/>
      <c r="I43" s="47"/>
      <c r="J43" s="47"/>
    </row>
    <row r="44" spans="1:10" s="46" customFormat="1" ht="15.75" x14ac:dyDescent="0.25">
      <c r="A44" s="45" t="s">
        <v>68</v>
      </c>
      <c r="C44" s="47"/>
      <c r="D44" s="47"/>
      <c r="E44" s="47"/>
      <c r="F44" s="47"/>
      <c r="G44" s="47"/>
      <c r="H44" s="47"/>
      <c r="I44" s="47"/>
      <c r="J44" s="47"/>
    </row>
    <row r="45" spans="1:10" s="46" customFormat="1" ht="15.75" x14ac:dyDescent="0.25">
      <c r="A45" s="45"/>
      <c r="C45" s="47"/>
      <c r="D45" s="47"/>
      <c r="E45" s="47"/>
      <c r="F45" s="47"/>
      <c r="G45" s="47"/>
      <c r="H45" s="47"/>
      <c r="I45" s="47"/>
      <c r="J45" s="47"/>
    </row>
    <row r="46" spans="1:10" s="46" customFormat="1" ht="15.75" hidden="1" outlineLevel="1" x14ac:dyDescent="0.25">
      <c r="A46" s="45"/>
      <c r="C46" s="47"/>
      <c r="D46" s="47"/>
      <c r="E46" s="47"/>
      <c r="F46" s="47"/>
      <c r="G46" s="47"/>
      <c r="H46" s="47"/>
      <c r="I46" s="47"/>
      <c r="J46" s="47"/>
    </row>
    <row r="47" spans="1:10" s="46" customFormat="1" ht="15.75" collapsed="1" x14ac:dyDescent="0.25">
      <c r="A47" s="45"/>
      <c r="C47" s="47"/>
      <c r="D47" s="47"/>
      <c r="E47" s="47"/>
      <c r="F47" s="47"/>
      <c r="G47" s="47"/>
      <c r="H47" s="47"/>
      <c r="I47" s="47"/>
      <c r="J47" s="47"/>
    </row>
    <row r="48" spans="1:10" s="46" customFormat="1" ht="15.75" x14ac:dyDescent="0.25">
      <c r="A48" s="45" t="s">
        <v>69</v>
      </c>
      <c r="C48" s="47"/>
      <c r="D48" s="47"/>
      <c r="E48" s="47"/>
      <c r="F48" s="47"/>
      <c r="G48" s="47"/>
      <c r="H48" s="47"/>
      <c r="I48" s="47"/>
      <c r="J48" s="47"/>
    </row>
  </sheetData>
  <mergeCells count="10">
    <mergeCell ref="M1:N1"/>
    <mergeCell ref="A3:I4"/>
    <mergeCell ref="A8:I8"/>
    <mergeCell ref="E6:F6"/>
    <mergeCell ref="G6:H6"/>
    <mergeCell ref="A6:A7"/>
    <mergeCell ref="B6:B7"/>
    <mergeCell ref="C6:C7"/>
    <mergeCell ref="D6:D7"/>
    <mergeCell ref="I6:I7"/>
  </mergeCells>
  <printOptions horizontalCentered="1"/>
  <pageMargins left="0.19685039370078741" right="0.19685039370078741" top="0.19685039370078741" bottom="0.19685039370078741" header="0" footer="0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Деревянные двери 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Cамусева Диана Витальевна</dc:creator>
  <cp:lastModifiedBy>Кондрашова Людмила Николаевна</cp:lastModifiedBy>
  <cp:lastPrinted>2016-08-01T13:18:56Z</cp:lastPrinted>
  <dcterms:created xsi:type="dcterms:W3CDTF">2016-07-13T12:53:04Z</dcterms:created>
  <dcterms:modified xsi:type="dcterms:W3CDTF">2016-08-05T12:25:16Z</dcterms:modified>
</cp:coreProperties>
</file>